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ate\Accounting Doc\Экономисты\ПЛАТНЫЕ УСЛУГИ\2022 год\"/>
    </mc:Choice>
  </mc:AlternateContent>
  <xr:revisionPtr revIDLastSave="0" documentId="13_ncr:1_{46FA4BD0-6AB4-4586-A4E8-7907F7B81133}" xr6:coauthVersionLast="36" xr6:coauthVersionMax="36" xr10:uidLastSave="{00000000-0000-0000-0000-000000000000}"/>
  <bookViews>
    <workbookView xWindow="0" yWindow="0" windowWidth="28800" windowHeight="12225" activeTab="2" xr2:uid="{8BBB6045-7F8D-4AB1-8794-AEA4D0BE9FEE}"/>
  </bookViews>
  <sheets>
    <sheet name="КС" sheetId="1" r:id="rId1"/>
    <sheet name="СДП" sheetId="3" r:id="rId2"/>
    <sheet name="ДС" sheetId="2" r:id="rId3"/>
    <sheet name="АПП" sheetId="4" r:id="rId4"/>
    <sheet name="Исслед" sheetId="5" r:id="rId5"/>
    <sheet name="Исслед МРТ" sheetId="6" r:id="rId6"/>
    <sheet name="Диагностика" sheetId="8" r:id="rId7"/>
    <sheet name="Исслед рентг" sheetId="7" r:id="rId8"/>
    <sheet name="УЗИ" sheetId="9" r:id="rId9"/>
    <sheet name="СМП" sheetId="10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9" l="1"/>
  <c r="A95" i="9" s="1"/>
  <c r="A96" i="9" s="1"/>
  <c r="A97" i="9" s="1"/>
  <c r="A98" i="9" s="1"/>
  <c r="A89" i="9"/>
  <c r="A90" i="9" s="1"/>
  <c r="A91" i="9" s="1"/>
  <c r="A55" i="9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54" i="9"/>
  <c r="A17" i="9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16" i="9"/>
  <c r="A9" i="9"/>
  <c r="A10" i="9" s="1"/>
  <c r="A11" i="9" s="1"/>
  <c r="A12" i="9" s="1"/>
  <c r="A13" i="9" s="1"/>
  <c r="F153" i="6"/>
  <c r="E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F141" i="6"/>
  <c r="E141" i="6"/>
  <c r="F140" i="6"/>
  <c r="E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F91" i="6"/>
  <c r="E91" i="6"/>
  <c r="F90" i="6"/>
  <c r="E90" i="6"/>
  <c r="F89" i="6"/>
  <c r="E89" i="6"/>
  <c r="F88" i="6"/>
  <c r="E88" i="6"/>
  <c r="F87" i="6"/>
  <c r="E87" i="6"/>
  <c r="F86" i="6"/>
  <c r="E86" i="6"/>
  <c r="F84" i="6"/>
  <c r="E84" i="6"/>
  <c r="F83" i="6"/>
  <c r="E83" i="6"/>
  <c r="F82" i="6"/>
  <c r="E82" i="6"/>
  <c r="F81" i="6"/>
  <c r="E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G28" i="8"/>
  <c r="F28" i="8"/>
  <c r="E28" i="8"/>
  <c r="D28" i="8"/>
  <c r="G27" i="8"/>
  <c r="F27" i="8"/>
  <c r="E27" i="8"/>
  <c r="D27" i="8"/>
  <c r="G25" i="8"/>
  <c r="F25" i="8"/>
  <c r="E25" i="8"/>
  <c r="D25" i="8"/>
  <c r="G24" i="8"/>
  <c r="F24" i="8"/>
  <c r="E24" i="8"/>
  <c r="D24" i="8"/>
  <c r="G23" i="8"/>
  <c r="F23" i="8"/>
  <c r="E23" i="8"/>
  <c r="D23" i="8"/>
  <c r="G22" i="8"/>
  <c r="F22" i="8"/>
  <c r="E22" i="8"/>
  <c r="D22" i="8"/>
  <c r="G21" i="8"/>
  <c r="F21" i="8"/>
  <c r="E21" i="8"/>
  <c r="D21" i="8"/>
  <c r="G20" i="8"/>
  <c r="F20" i="8"/>
  <c r="E20" i="8"/>
  <c r="D20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F155" i="7"/>
  <c r="E155" i="7"/>
  <c r="F154" i="7"/>
  <c r="E154" i="7"/>
  <c r="F153" i="7"/>
  <c r="E153" i="7"/>
  <c r="F152" i="7"/>
  <c r="E152" i="7"/>
  <c r="F151" i="7"/>
  <c r="E151" i="7"/>
  <c r="F150" i="7"/>
  <c r="E150" i="7"/>
  <c r="F149" i="7"/>
  <c r="E149" i="7"/>
  <c r="D148" i="7"/>
  <c r="F148" i="7" s="1"/>
  <c r="F147" i="7"/>
  <c r="E147" i="7"/>
  <c r="F146" i="7"/>
  <c r="E146" i="7"/>
  <c r="F145" i="7"/>
  <c r="E145" i="7"/>
  <c r="F144" i="7"/>
  <c r="E144" i="7"/>
  <c r="F143" i="7"/>
  <c r="E143" i="7"/>
  <c r="F142" i="7"/>
  <c r="E142" i="7"/>
  <c r="F141" i="7"/>
  <c r="E141" i="7"/>
  <c r="H140" i="7"/>
  <c r="G140" i="7"/>
  <c r="F140" i="7"/>
  <c r="E140" i="7"/>
  <c r="H139" i="7"/>
  <c r="G139" i="7"/>
  <c r="F139" i="7"/>
  <c r="E139" i="7"/>
  <c r="H138" i="7"/>
  <c r="G138" i="7"/>
  <c r="F138" i="7"/>
  <c r="E138" i="7"/>
  <c r="H137" i="7"/>
  <c r="G137" i="7"/>
  <c r="F137" i="7"/>
  <c r="E137" i="7"/>
  <c r="H136" i="7"/>
  <c r="G136" i="7"/>
  <c r="F136" i="7"/>
  <c r="E136" i="7"/>
  <c r="H135" i="7"/>
  <c r="G135" i="7"/>
  <c r="F135" i="7"/>
  <c r="E135" i="7"/>
  <c r="D134" i="7"/>
  <c r="F134" i="7" s="1"/>
  <c r="F133" i="7"/>
  <c r="E133" i="7"/>
  <c r="F132" i="7"/>
  <c r="E132" i="7"/>
  <c r="F131" i="7"/>
  <c r="E131" i="7"/>
  <c r="F130" i="7"/>
  <c r="E130" i="7"/>
  <c r="F129" i="7"/>
  <c r="E129" i="7"/>
  <c r="F128" i="7"/>
  <c r="E128" i="7"/>
  <c r="F127" i="7"/>
  <c r="E127" i="7"/>
  <c r="D127" i="7"/>
  <c r="F126" i="7"/>
  <c r="E126" i="7"/>
  <c r="F125" i="7"/>
  <c r="E125" i="7"/>
  <c r="F124" i="7"/>
  <c r="E124" i="7"/>
  <c r="F123" i="7"/>
  <c r="E123" i="7"/>
  <c r="F122" i="7"/>
  <c r="E122" i="7"/>
  <c r="F121" i="7"/>
  <c r="E121" i="7"/>
  <c r="F120" i="7"/>
  <c r="E120" i="7"/>
  <c r="F119" i="7"/>
  <c r="E119" i="7"/>
  <c r="F118" i="7"/>
  <c r="E118" i="7"/>
  <c r="F117" i="7"/>
  <c r="E117" i="7"/>
  <c r="F116" i="7"/>
  <c r="D116" i="7"/>
  <c r="E116" i="7" s="1"/>
  <c r="F115" i="7"/>
  <c r="E115" i="7"/>
  <c r="F114" i="7"/>
  <c r="E114" i="7"/>
  <c r="F113" i="7"/>
  <c r="E113" i="7"/>
  <c r="F112" i="7"/>
  <c r="E112" i="7"/>
  <c r="F111" i="7"/>
  <c r="E111" i="7"/>
  <c r="F110" i="7"/>
  <c r="E110" i="7"/>
  <c r="F109" i="7"/>
  <c r="E109" i="7"/>
  <c r="F108" i="7"/>
  <c r="E108" i="7"/>
  <c r="F107" i="7"/>
  <c r="E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D97" i="7"/>
  <c r="F97" i="7" s="1"/>
  <c r="F96" i="7"/>
  <c r="E96" i="7"/>
  <c r="F95" i="7"/>
  <c r="E95" i="7"/>
  <c r="F94" i="7"/>
  <c r="E94" i="7"/>
  <c r="D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F85" i="7"/>
  <c r="E85" i="7"/>
  <c r="F84" i="7"/>
  <c r="E84" i="7"/>
  <c r="F83" i="7"/>
  <c r="E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F73" i="7"/>
  <c r="E73" i="7"/>
  <c r="F72" i="7"/>
  <c r="E72" i="7"/>
  <c r="F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F61" i="7"/>
  <c r="E61" i="7"/>
  <c r="F60" i="7"/>
  <c r="E60" i="7"/>
  <c r="F59" i="7"/>
  <c r="E59" i="7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F49" i="7"/>
  <c r="E49" i="7"/>
  <c r="F48" i="7"/>
  <c r="E48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F37" i="7"/>
  <c r="E37" i="7"/>
  <c r="F36" i="7"/>
  <c r="E36" i="7"/>
  <c r="F35" i="7"/>
  <c r="E35" i="7"/>
  <c r="F34" i="7"/>
  <c r="E34" i="7"/>
  <c r="F33" i="7"/>
  <c r="E33" i="7"/>
  <c r="F32" i="7"/>
  <c r="E32" i="7"/>
  <c r="F31" i="7"/>
  <c r="E31" i="7"/>
  <c r="F30" i="7"/>
  <c r="E30" i="7"/>
  <c r="F29" i="7"/>
  <c r="E29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F7" i="7"/>
  <c r="E7" i="7"/>
  <c r="E55" i="5"/>
  <c r="D55" i="5"/>
  <c r="E54" i="5"/>
  <c r="D54" i="5"/>
  <c r="E53" i="5"/>
  <c r="D53" i="5"/>
  <c r="E52" i="5"/>
  <c r="D52" i="5"/>
  <c r="E51" i="5"/>
  <c r="D51" i="5"/>
  <c r="E50" i="5"/>
  <c r="D50" i="5"/>
  <c r="E49" i="5"/>
  <c r="D49" i="5"/>
  <c r="E48" i="5"/>
  <c r="D48" i="5"/>
  <c r="E47" i="5"/>
  <c r="D47" i="5"/>
  <c r="E46" i="5"/>
  <c r="D46" i="5"/>
  <c r="E45" i="5"/>
  <c r="D45" i="5"/>
  <c r="E44" i="5"/>
  <c r="D44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E34" i="5"/>
  <c r="D34" i="5"/>
  <c r="E33" i="5"/>
  <c r="D33" i="5"/>
  <c r="E32" i="5"/>
  <c r="D32" i="5"/>
  <c r="E31" i="5"/>
  <c r="D31" i="5"/>
  <c r="E30" i="5"/>
  <c r="D30" i="5"/>
  <c r="E29" i="5"/>
  <c r="D29" i="5"/>
  <c r="E28" i="5"/>
  <c r="D28" i="5"/>
  <c r="E27" i="5"/>
  <c r="D27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E10" i="5"/>
  <c r="D10" i="5"/>
  <c r="E9" i="5"/>
  <c r="D9" i="5"/>
  <c r="E8" i="5"/>
  <c r="D8" i="5"/>
  <c r="E7" i="5"/>
  <c r="D7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E6" i="5"/>
  <c r="D6" i="5"/>
  <c r="E29" i="4"/>
  <c r="D29" i="4"/>
  <c r="E28" i="4"/>
  <c r="D28" i="4"/>
  <c r="E27" i="4"/>
  <c r="D27" i="4"/>
  <c r="E26" i="4"/>
  <c r="D26" i="4"/>
  <c r="E25" i="4"/>
  <c r="D25" i="4"/>
  <c r="E24" i="4"/>
  <c r="D24" i="4"/>
  <c r="A23" i="4"/>
  <c r="G22" i="4"/>
  <c r="F22" i="4"/>
  <c r="E22" i="4"/>
  <c r="D22" i="4"/>
  <c r="G21" i="4"/>
  <c r="F21" i="4"/>
  <c r="E21" i="4"/>
  <c r="D21" i="4"/>
  <c r="G20" i="4"/>
  <c r="F20" i="4"/>
  <c r="E20" i="4"/>
  <c r="D20" i="4"/>
  <c r="G19" i="4"/>
  <c r="F19" i="4"/>
  <c r="E19" i="4"/>
  <c r="D19" i="4"/>
  <c r="G18" i="4"/>
  <c r="F18" i="4"/>
  <c r="E18" i="4"/>
  <c r="D18" i="4"/>
  <c r="G17" i="4"/>
  <c r="F17" i="4"/>
  <c r="E17" i="4"/>
  <c r="D17" i="4"/>
  <c r="G16" i="4"/>
  <c r="F16" i="4"/>
  <c r="E16" i="4"/>
  <c r="D16" i="4"/>
  <c r="G15" i="4"/>
  <c r="F15" i="4"/>
  <c r="E15" i="4"/>
  <c r="D15" i="4"/>
  <c r="G14" i="4"/>
  <c r="F14" i="4"/>
  <c r="E14" i="4"/>
  <c r="D14" i="4"/>
  <c r="G13" i="4"/>
  <c r="F13" i="4"/>
  <c r="E13" i="4"/>
  <c r="D13" i="4"/>
  <c r="G12" i="4"/>
  <c r="F12" i="4"/>
  <c r="E12" i="4"/>
  <c r="D12" i="4"/>
  <c r="E11" i="4"/>
  <c r="D11" i="4"/>
  <c r="G10" i="4"/>
  <c r="F10" i="4"/>
  <c r="E10" i="4"/>
  <c r="D1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G9" i="4"/>
  <c r="F9" i="4"/>
  <c r="E9" i="4"/>
  <c r="D9" i="4"/>
  <c r="E97" i="7" l="1"/>
  <c r="E134" i="7"/>
  <c r="E148" i="7"/>
  <c r="Q18" i="3" l="1"/>
  <c r="Q19" i="3"/>
  <c r="Q20" i="3"/>
  <c r="Q21" i="3"/>
  <c r="Q22" i="3"/>
  <c r="Q25" i="3"/>
  <c r="Q30" i="3"/>
  <c r="Q31" i="3"/>
  <c r="Q33" i="3"/>
  <c r="Q34" i="3"/>
  <c r="Q35" i="3"/>
  <c r="Q36" i="3"/>
  <c r="Q37" i="3"/>
  <c r="Q41" i="3"/>
  <c r="Q42" i="3"/>
  <c r="Q48" i="3"/>
  <c r="Q49" i="3"/>
  <c r="Q55" i="3"/>
  <c r="Q56" i="3"/>
  <c r="Q61" i="3"/>
  <c r="Q62" i="3"/>
  <c r="Q68" i="3"/>
  <c r="Q70" i="3"/>
  <c r="Q73" i="3"/>
  <c r="Q74" i="3"/>
  <c r="Q79" i="3"/>
  <c r="Q80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41" i="3"/>
  <c r="Q147" i="3"/>
  <c r="Q153" i="3"/>
  <c r="Q154" i="3"/>
  <c r="Q155" i="3"/>
  <c r="Q156" i="3"/>
  <c r="Q159" i="3"/>
  <c r="Q163" i="3"/>
  <c r="Q166" i="3"/>
  <c r="P237" i="3"/>
  <c r="P236" i="3"/>
  <c r="P235" i="3"/>
  <c r="P234" i="3"/>
  <c r="P233" i="3"/>
  <c r="P232" i="3"/>
  <c r="P229" i="3"/>
  <c r="P228" i="3"/>
  <c r="P227" i="3"/>
  <c r="P226" i="3"/>
  <c r="O225" i="3"/>
  <c r="P219" i="3"/>
  <c r="P218" i="3"/>
  <c r="P217" i="3"/>
  <c r="P215" i="3"/>
  <c r="P214" i="3"/>
  <c r="O213" i="3"/>
  <c r="P212" i="3"/>
  <c r="P211" i="3"/>
  <c r="P210" i="3"/>
  <c r="P209" i="3"/>
  <c r="O208" i="3"/>
  <c r="P207" i="3"/>
  <c r="P206" i="3"/>
  <c r="P205" i="3"/>
  <c r="O204" i="3"/>
  <c r="P203" i="3"/>
  <c r="P202" i="3" s="1"/>
  <c r="O202" i="3"/>
  <c r="P201" i="3"/>
  <c r="P200" i="3"/>
  <c r="P199" i="3"/>
  <c r="P198" i="3"/>
  <c r="P197" i="3"/>
  <c r="P196" i="3"/>
  <c r="P195" i="3"/>
  <c r="P194" i="3"/>
  <c r="O193" i="3"/>
  <c r="P192" i="3"/>
  <c r="P191" i="3"/>
  <c r="P190" i="3"/>
  <c r="P189" i="3"/>
  <c r="P188" i="3"/>
  <c r="P187" i="3"/>
  <c r="O186" i="3"/>
  <c r="P185" i="3"/>
  <c r="P184" i="3"/>
  <c r="P183" i="3"/>
  <c r="P182" i="3"/>
  <c r="P181" i="3"/>
  <c r="P180" i="3"/>
  <c r="O179" i="3"/>
  <c r="P178" i="3"/>
  <c r="P177" i="3"/>
  <c r="P176" i="3"/>
  <c r="P175" i="3"/>
  <c r="O174" i="3"/>
  <c r="P173" i="3"/>
  <c r="P172" i="3"/>
  <c r="O172" i="3"/>
  <c r="P171" i="3"/>
  <c r="P170" i="3" s="1"/>
  <c r="O170" i="3"/>
  <c r="P169" i="3"/>
  <c r="P168" i="3" s="1"/>
  <c r="O168" i="3"/>
  <c r="P167" i="3"/>
  <c r="Q167" i="3" s="1"/>
  <c r="P166" i="3"/>
  <c r="P165" i="3"/>
  <c r="Q165" i="3" s="1"/>
  <c r="O164" i="3"/>
  <c r="P163" i="3"/>
  <c r="P162" i="3" s="1"/>
  <c r="Q162" i="3" s="1"/>
  <c r="O162" i="3"/>
  <c r="P161" i="3"/>
  <c r="P160" i="3" s="1"/>
  <c r="O160" i="3"/>
  <c r="P159" i="3"/>
  <c r="P157" i="3" s="1"/>
  <c r="P158" i="3"/>
  <c r="Q158" i="3" s="1"/>
  <c r="O157" i="3"/>
  <c r="P152" i="3"/>
  <c r="Q152" i="3" s="1"/>
  <c r="P151" i="3"/>
  <c r="Q151" i="3" s="1"/>
  <c r="P150" i="3"/>
  <c r="Q150" i="3" s="1"/>
  <c r="P149" i="3"/>
  <c r="Q149" i="3" s="1"/>
  <c r="P148" i="3"/>
  <c r="Q148" i="3" s="1"/>
  <c r="P147" i="3"/>
  <c r="O146" i="3"/>
  <c r="P145" i="3"/>
  <c r="Q145" i="3" s="1"/>
  <c r="P144" i="3"/>
  <c r="Q144" i="3" s="1"/>
  <c r="P143" i="3"/>
  <c r="Q143" i="3" s="1"/>
  <c r="P142" i="3"/>
  <c r="Q142" i="3" s="1"/>
  <c r="P141" i="3"/>
  <c r="P140" i="3"/>
  <c r="Q140" i="3" s="1"/>
  <c r="O139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12" i="3"/>
  <c r="Q112" i="3" s="1"/>
  <c r="P111" i="3"/>
  <c r="Q111" i="3" s="1"/>
  <c r="P110" i="3"/>
  <c r="P98" i="3"/>
  <c r="P97" i="3"/>
  <c r="P96" i="3"/>
  <c r="P95" i="3"/>
  <c r="P94" i="3"/>
  <c r="P93" i="3"/>
  <c r="P92" i="3"/>
  <c r="P91" i="3"/>
  <c r="P90" i="3"/>
  <c r="P89" i="3"/>
  <c r="P88" i="3"/>
  <c r="P87" i="3"/>
  <c r="P83" i="3"/>
  <c r="Q83" i="3" s="1"/>
  <c r="P82" i="3"/>
  <c r="Q82" i="3" s="1"/>
  <c r="O81" i="3"/>
  <c r="P80" i="3"/>
  <c r="P79" i="3"/>
  <c r="P78" i="3"/>
  <c r="Q78" i="3" s="1"/>
  <c r="P77" i="3"/>
  <c r="Q77" i="3" s="1"/>
  <c r="O76" i="3"/>
  <c r="P75" i="3"/>
  <c r="P74" i="3" s="1"/>
  <c r="O74" i="3"/>
  <c r="P73" i="3"/>
  <c r="P72" i="3"/>
  <c r="P71" i="3" s="1"/>
  <c r="Q71" i="3" s="1"/>
  <c r="O71" i="3"/>
  <c r="P69" i="3"/>
  <c r="Q69" i="3" s="1"/>
  <c r="P68" i="3"/>
  <c r="O67" i="3"/>
  <c r="P66" i="3"/>
  <c r="Q66" i="3" s="1"/>
  <c r="P65" i="3"/>
  <c r="P64" i="3" s="1"/>
  <c r="Q64" i="3" s="1"/>
  <c r="O64" i="3"/>
  <c r="P63" i="3"/>
  <c r="Q63" i="3" s="1"/>
  <c r="P62" i="3"/>
  <c r="P61" i="3"/>
  <c r="O60" i="3"/>
  <c r="P59" i="3"/>
  <c r="Q59" i="3" s="1"/>
  <c r="P58" i="3"/>
  <c r="Q58" i="3" s="1"/>
  <c r="P57" i="3"/>
  <c r="Q57" i="3" s="1"/>
  <c r="P56" i="3"/>
  <c r="P55" i="3"/>
  <c r="P54" i="3"/>
  <c r="Q54" i="3" s="1"/>
  <c r="P53" i="3"/>
  <c r="Q53" i="3" s="1"/>
  <c r="P52" i="3"/>
  <c r="Q52" i="3" s="1"/>
  <c r="O51" i="3"/>
  <c r="P50" i="3"/>
  <c r="Q50" i="3" s="1"/>
  <c r="P49" i="3"/>
  <c r="P48" i="3" s="1"/>
  <c r="O48" i="3"/>
  <c r="P47" i="3"/>
  <c r="P46" i="3" s="1"/>
  <c r="Q46" i="3" s="1"/>
  <c r="O46" i="3"/>
  <c r="P45" i="3"/>
  <c r="Q45" i="3" s="1"/>
  <c r="P44" i="3"/>
  <c r="O43" i="3"/>
  <c r="P40" i="3"/>
  <c r="P39" i="3" s="1"/>
  <c r="Q39" i="3" s="1"/>
  <c r="O39" i="3"/>
  <c r="P38" i="3"/>
  <c r="P37" i="3" s="1"/>
  <c r="O37" i="3"/>
  <c r="P36" i="3"/>
  <c r="P35" i="3"/>
  <c r="P34" i="3"/>
  <c r="P33" i="3"/>
  <c r="P32" i="3"/>
  <c r="Q32" i="3" s="1"/>
  <c r="O31" i="3"/>
  <c r="P29" i="3"/>
  <c r="Q29" i="3" s="1"/>
  <c r="P28" i="3"/>
  <c r="Q28" i="3" s="1"/>
  <c r="O27" i="3"/>
  <c r="P26" i="3"/>
  <c r="P25" i="3" s="1"/>
  <c r="O25" i="3"/>
  <c r="P24" i="3"/>
  <c r="P23" i="3" s="1"/>
  <c r="Q23" i="3" s="1"/>
  <c r="O23" i="3"/>
  <c r="P17" i="3"/>
  <c r="Q17" i="3" s="1"/>
  <c r="P16" i="3"/>
  <c r="Q16" i="3" s="1"/>
  <c r="P15" i="3"/>
  <c r="Q15" i="3" s="1"/>
  <c r="P14" i="3"/>
  <c r="P13" i="3"/>
  <c r="Q13" i="3" s="1"/>
  <c r="O12" i="3"/>
  <c r="Q24" i="3" l="1"/>
  <c r="Q72" i="3"/>
  <c r="Q47" i="3"/>
  <c r="P12" i="3"/>
  <c r="P179" i="3"/>
  <c r="Q65" i="3"/>
  <c r="Q40" i="3"/>
  <c r="Q161" i="3"/>
  <c r="P43" i="3"/>
  <c r="Q43" i="3" s="1"/>
  <c r="P67" i="3"/>
  <c r="Q67" i="3" s="1"/>
  <c r="Q169" i="3"/>
  <c r="Q75" i="3"/>
  <c r="Q44" i="3"/>
  <c r="Q38" i="3"/>
  <c r="Q26" i="3"/>
  <c r="Q14" i="3"/>
  <c r="P174" i="3"/>
  <c r="P204" i="3"/>
  <c r="P27" i="3"/>
  <c r="Q27" i="3" s="1"/>
  <c r="P31" i="3"/>
  <c r="P225" i="3"/>
  <c r="P76" i="3"/>
  <c r="Q76" i="3" s="1"/>
  <c r="P186" i="3"/>
  <c r="P146" i="3"/>
  <c r="Q146" i="3" s="1"/>
  <c r="P193" i="3"/>
  <c r="P208" i="3"/>
  <c r="P139" i="3"/>
  <c r="P164" i="3"/>
  <c r="Q164" i="3" s="1"/>
  <c r="P60" i="3"/>
  <c r="Q60" i="3" s="1"/>
  <c r="O242" i="3"/>
  <c r="P51" i="3"/>
  <c r="P81" i="3"/>
  <c r="Q81" i="3" s="1"/>
  <c r="P213" i="3"/>
  <c r="P242" i="3" l="1"/>
  <c r="Q30" i="2" l="1"/>
  <c r="Q33" i="2"/>
  <c r="Q39" i="2"/>
  <c r="Q40" i="2"/>
  <c r="Q41" i="2"/>
  <c r="Q51" i="2"/>
  <c r="Q57" i="2"/>
  <c r="Q64" i="2"/>
  <c r="Q69" i="2"/>
  <c r="Q79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4" i="2"/>
  <c r="Q141" i="2"/>
  <c r="Q147" i="2"/>
  <c r="Q155" i="2"/>
  <c r="Q161" i="2"/>
  <c r="Q167" i="2"/>
  <c r="Q173" i="2"/>
  <c r="Q176" i="2"/>
  <c r="Q180" i="2"/>
  <c r="Q186" i="2"/>
  <c r="Q188" i="2"/>
  <c r="Q192" i="2"/>
  <c r="Q194" i="2"/>
  <c r="P225" i="2"/>
  <c r="P224" i="2"/>
  <c r="P223" i="2"/>
  <c r="P222" i="2"/>
  <c r="P221" i="2"/>
  <c r="P220" i="2"/>
  <c r="P217" i="2"/>
  <c r="P216" i="2"/>
  <c r="P215" i="2"/>
  <c r="P214" i="2"/>
  <c r="O213" i="2"/>
  <c r="B209" i="2"/>
  <c r="P207" i="2"/>
  <c r="P206" i="2"/>
  <c r="P204" i="2"/>
  <c r="P203" i="2"/>
  <c r="O202" i="2"/>
  <c r="P201" i="2"/>
  <c r="P200" i="2"/>
  <c r="P199" i="2"/>
  <c r="P198" i="2"/>
  <c r="Q198" i="2" s="1"/>
  <c r="O197" i="2"/>
  <c r="P196" i="2"/>
  <c r="Q196" i="2" s="1"/>
  <c r="P195" i="2"/>
  <c r="Q195" i="2" s="1"/>
  <c r="P194" i="2"/>
  <c r="O193" i="2"/>
  <c r="P192" i="2"/>
  <c r="P191" i="2" s="1"/>
  <c r="Q191" i="2" s="1"/>
  <c r="O191" i="2"/>
  <c r="P190" i="2"/>
  <c r="Q190" i="2" s="1"/>
  <c r="P189" i="2"/>
  <c r="Q189" i="2" s="1"/>
  <c r="P188" i="2"/>
  <c r="P187" i="2"/>
  <c r="Q187" i="2" s="1"/>
  <c r="P186" i="2"/>
  <c r="P185" i="2"/>
  <c r="Q185" i="2" s="1"/>
  <c r="P184" i="2"/>
  <c r="Q184" i="2" s="1"/>
  <c r="P183" i="2"/>
  <c r="Q183" i="2" s="1"/>
  <c r="O182" i="2"/>
  <c r="P181" i="2"/>
  <c r="Q181" i="2" s="1"/>
  <c r="P180" i="2"/>
  <c r="P179" i="2"/>
  <c r="Q179" i="2" s="1"/>
  <c r="P178" i="2"/>
  <c r="Q178" i="2" s="1"/>
  <c r="P177" i="2"/>
  <c r="Q177" i="2" s="1"/>
  <c r="P176" i="2"/>
  <c r="O175" i="2"/>
  <c r="P174" i="2"/>
  <c r="Q174" i="2" s="1"/>
  <c r="P173" i="2"/>
  <c r="P172" i="2"/>
  <c r="Q172" i="2" s="1"/>
  <c r="P171" i="2"/>
  <c r="Q171" i="2" s="1"/>
  <c r="P170" i="2"/>
  <c r="Q170" i="2" s="1"/>
  <c r="P169" i="2"/>
  <c r="Q169" i="2" s="1"/>
  <c r="O168" i="2"/>
  <c r="P167" i="2"/>
  <c r="P166" i="2"/>
  <c r="Q166" i="2" s="1"/>
  <c r="P165" i="2"/>
  <c r="Q165" i="2" s="1"/>
  <c r="P164" i="2"/>
  <c r="Q164" i="2" s="1"/>
  <c r="O163" i="2"/>
  <c r="P162" i="2"/>
  <c r="P161" i="2" s="1"/>
  <c r="O161" i="2"/>
  <c r="P160" i="2"/>
  <c r="Q160" i="2" s="1"/>
  <c r="P159" i="2"/>
  <c r="Q159" i="2" s="1"/>
  <c r="O159" i="2"/>
  <c r="P158" i="2"/>
  <c r="P157" i="2" s="1"/>
  <c r="Q157" i="2" s="1"/>
  <c r="O157" i="2"/>
  <c r="P156" i="2"/>
  <c r="Q156" i="2" s="1"/>
  <c r="P155" i="2"/>
  <c r="P154" i="2"/>
  <c r="Q154" i="2" s="1"/>
  <c r="O153" i="2"/>
  <c r="P152" i="2"/>
  <c r="P151" i="2" s="1"/>
  <c r="O151" i="2"/>
  <c r="P150" i="2"/>
  <c r="P149" i="2" s="1"/>
  <c r="O149" i="2"/>
  <c r="P148" i="2"/>
  <c r="Q148" i="2" s="1"/>
  <c r="P147" i="2"/>
  <c r="O146" i="2"/>
  <c r="P145" i="2"/>
  <c r="Q145" i="2" s="1"/>
  <c r="P144" i="2"/>
  <c r="Q144" i="2" s="1"/>
  <c r="P143" i="2"/>
  <c r="Q143" i="2" s="1"/>
  <c r="P142" i="2"/>
  <c r="Q142" i="2" s="1"/>
  <c r="P141" i="2"/>
  <c r="P140" i="2"/>
  <c r="Q140" i="2" s="1"/>
  <c r="O139" i="2"/>
  <c r="P138" i="2"/>
  <c r="Q138" i="2" s="1"/>
  <c r="P137" i="2"/>
  <c r="Q137" i="2" s="1"/>
  <c r="P136" i="2"/>
  <c r="Q136" i="2" s="1"/>
  <c r="P135" i="2"/>
  <c r="Q135" i="2" s="1"/>
  <c r="P134" i="2"/>
  <c r="P133" i="2"/>
  <c r="Q133" i="2" s="1"/>
  <c r="O132" i="2"/>
  <c r="P105" i="2"/>
  <c r="Q105" i="2" s="1"/>
  <c r="P104" i="2"/>
  <c r="Q104" i="2" s="1"/>
  <c r="P103" i="2"/>
  <c r="P82" i="2"/>
  <c r="Q82" i="2" s="1"/>
  <c r="P81" i="2"/>
  <c r="Q81" i="2" s="1"/>
  <c r="O80" i="2"/>
  <c r="P79" i="2"/>
  <c r="P78" i="2"/>
  <c r="Q78" i="2" s="1"/>
  <c r="P77" i="2"/>
  <c r="Q77" i="2" s="1"/>
  <c r="P76" i="2"/>
  <c r="Q76" i="2" s="1"/>
  <c r="O75" i="2"/>
  <c r="P74" i="2"/>
  <c r="P73" i="2" s="1"/>
  <c r="Q73" i="2" s="1"/>
  <c r="O73" i="2"/>
  <c r="P72" i="2"/>
  <c r="Q72" i="2" s="1"/>
  <c r="P71" i="2"/>
  <c r="Q71" i="2" s="1"/>
  <c r="O70" i="2"/>
  <c r="P68" i="2"/>
  <c r="Q68" i="2" s="1"/>
  <c r="P67" i="2"/>
  <c r="Q67" i="2" s="1"/>
  <c r="O66" i="2"/>
  <c r="P65" i="2"/>
  <c r="Q65" i="2" s="1"/>
  <c r="P64" i="2"/>
  <c r="O63" i="2"/>
  <c r="P62" i="2"/>
  <c r="Q62" i="2" s="1"/>
  <c r="P61" i="2"/>
  <c r="Q61" i="2" s="1"/>
  <c r="P60" i="2"/>
  <c r="Q60" i="2" s="1"/>
  <c r="O59" i="2"/>
  <c r="P58" i="2"/>
  <c r="Q58" i="2" s="1"/>
  <c r="P57" i="2"/>
  <c r="P56" i="2"/>
  <c r="Q56" i="2" s="1"/>
  <c r="P55" i="2"/>
  <c r="Q55" i="2" s="1"/>
  <c r="P54" i="2"/>
  <c r="Q54" i="2" s="1"/>
  <c r="P53" i="2"/>
  <c r="Q53" i="2" s="1"/>
  <c r="P52" i="2"/>
  <c r="Q52" i="2" s="1"/>
  <c r="P51" i="2"/>
  <c r="O50" i="2"/>
  <c r="P49" i="2"/>
  <c r="Q49" i="2" s="1"/>
  <c r="P48" i="2"/>
  <c r="P47" i="2" s="1"/>
  <c r="Q47" i="2" s="1"/>
  <c r="O47" i="2"/>
  <c r="P46" i="2"/>
  <c r="P45" i="2" s="1"/>
  <c r="Q45" i="2" s="1"/>
  <c r="O45" i="2"/>
  <c r="P44" i="2"/>
  <c r="Q44" i="2" s="1"/>
  <c r="P43" i="2"/>
  <c r="Q43" i="2" s="1"/>
  <c r="O42" i="2"/>
  <c r="P39" i="2"/>
  <c r="P38" i="2"/>
  <c r="Q38" i="2" s="1"/>
  <c r="O38" i="2"/>
  <c r="P37" i="2"/>
  <c r="P36" i="2" s="1"/>
  <c r="Q36" i="2" s="1"/>
  <c r="O36" i="2"/>
  <c r="P33" i="2"/>
  <c r="P32" i="2"/>
  <c r="Q32" i="2" s="1"/>
  <c r="O31" i="2"/>
  <c r="P29" i="2"/>
  <c r="Q29" i="2" s="1"/>
  <c r="P28" i="2"/>
  <c r="Q28" i="2" s="1"/>
  <c r="O27" i="2"/>
  <c r="P26" i="2"/>
  <c r="P25" i="2" s="1"/>
  <c r="O25" i="2"/>
  <c r="P24" i="2"/>
  <c r="P23" i="2" s="1"/>
  <c r="O23" i="2"/>
  <c r="P17" i="2"/>
  <c r="P16" i="2"/>
  <c r="P15" i="2"/>
  <c r="P14" i="2"/>
  <c r="P13" i="2"/>
  <c r="P35" i="2" s="1"/>
  <c r="Q35" i="2" s="1"/>
  <c r="O12" i="2"/>
  <c r="Q37" i="2" l="1"/>
  <c r="Q26" i="2"/>
  <c r="Q158" i="2"/>
  <c r="Q152" i="2"/>
  <c r="Q48" i="2"/>
  <c r="Q150" i="2"/>
  <c r="Q74" i="2"/>
  <c r="P63" i="2"/>
  <c r="Q63" i="2" s="1"/>
  <c r="Q162" i="2"/>
  <c r="Q46" i="2"/>
  <c r="P146" i="2"/>
  <c r="Q146" i="2" s="1"/>
  <c r="P139" i="2"/>
  <c r="P70" i="2"/>
  <c r="P66" i="2"/>
  <c r="P42" i="2"/>
  <c r="Q42" i="2" s="1"/>
  <c r="P27" i="2"/>
  <c r="Q27" i="2" s="1"/>
  <c r="P12" i="2"/>
  <c r="P34" i="2" s="1"/>
  <c r="P132" i="2"/>
  <c r="P193" i="2"/>
  <c r="Q193" i="2" s="1"/>
  <c r="P202" i="2"/>
  <c r="P175" i="2"/>
  <c r="P80" i="2"/>
  <c r="Q80" i="2" s="1"/>
  <c r="P213" i="2"/>
  <c r="P50" i="2"/>
  <c r="Q50" i="2" s="1"/>
  <c r="P153" i="2"/>
  <c r="Q153" i="2" s="1"/>
  <c r="P197" i="2"/>
  <c r="O230" i="2"/>
  <c r="P168" i="2"/>
  <c r="Q168" i="2" s="1"/>
  <c r="P59" i="2"/>
  <c r="P75" i="2"/>
  <c r="P163" i="2"/>
  <c r="Q163" i="2" s="1"/>
  <c r="P182" i="2"/>
  <c r="Q182" i="2" s="1"/>
  <c r="P31" i="2" l="1"/>
  <c r="P230" i="2" s="1"/>
  <c r="Q34" i="2"/>
  <c r="Q18" i="1" l="1"/>
  <c r="Q24" i="1"/>
  <c r="Q30" i="1"/>
  <c r="Q52" i="1"/>
  <c r="Q65" i="1"/>
  <c r="Q78" i="1"/>
  <c r="Q104" i="1"/>
  <c r="Q115" i="1"/>
  <c r="Q125" i="1"/>
  <c r="Q127" i="1"/>
  <c r="Q128" i="1"/>
  <c r="Q137" i="1"/>
  <c r="Q188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3" i="1"/>
  <c r="Q251" i="1"/>
  <c r="Q297" i="1"/>
  <c r="Q303" i="1"/>
  <c r="Q310" i="1"/>
  <c r="Q317" i="1"/>
  <c r="Q323" i="1"/>
  <c r="Q361" i="1"/>
  <c r="Q368" i="1"/>
  <c r="Q387" i="1"/>
  <c r="Q401" i="1"/>
  <c r="Q403" i="1"/>
  <c r="Q414" i="1"/>
  <c r="Q415" i="1"/>
  <c r="Q416" i="1"/>
  <c r="Q417" i="1"/>
  <c r="Q421" i="1"/>
  <c r="Q426" i="1"/>
  <c r="Q427" i="1"/>
  <c r="Q428" i="1"/>
  <c r="Q429" i="1"/>
  <c r="Q430" i="1"/>
  <c r="Q431" i="1"/>
  <c r="Q432" i="1"/>
  <c r="Q438" i="1"/>
  <c r="Q443" i="1"/>
  <c r="Q444" i="1"/>
  <c r="Q445" i="1"/>
  <c r="Q446" i="1"/>
  <c r="Q449" i="1"/>
  <c r="Q452" i="1"/>
  <c r="Q453" i="1"/>
  <c r="Q454" i="1"/>
  <c r="Q455" i="1"/>
  <c r="Q456" i="1"/>
  <c r="Q16" i="1"/>
  <c r="P16" i="1"/>
  <c r="P52" i="1"/>
  <c r="P458" i="1"/>
  <c r="P457" i="1" s="1"/>
  <c r="O457" i="1"/>
  <c r="P451" i="1"/>
  <c r="Q451" i="1" s="1"/>
  <c r="P450" i="1"/>
  <c r="Q450" i="1" s="1"/>
  <c r="P449" i="1"/>
  <c r="P448" i="1"/>
  <c r="Q448" i="1" s="1"/>
  <c r="P447" i="1"/>
  <c r="Q447" i="1" s="1"/>
  <c r="P442" i="1"/>
  <c r="Q442" i="1" s="1"/>
  <c r="P441" i="1"/>
  <c r="Q441" i="1" s="1"/>
  <c r="P440" i="1"/>
  <c r="Q440" i="1" s="1"/>
  <c r="P439" i="1"/>
  <c r="Q439" i="1" s="1"/>
  <c r="P438" i="1"/>
  <c r="P437" i="1"/>
  <c r="Q437" i="1" s="1"/>
  <c r="P436" i="1"/>
  <c r="Q436" i="1" s="1"/>
  <c r="P435" i="1"/>
  <c r="Q435" i="1" s="1"/>
  <c r="P434" i="1"/>
  <c r="Q434" i="1" s="1"/>
  <c r="O433" i="1"/>
  <c r="P425" i="1"/>
  <c r="Q425" i="1" s="1"/>
  <c r="P424" i="1"/>
  <c r="Q424" i="1" s="1"/>
  <c r="P423" i="1"/>
  <c r="Q423" i="1" s="1"/>
  <c r="P422" i="1"/>
  <c r="Q422" i="1" s="1"/>
  <c r="P421" i="1"/>
  <c r="P420" i="1"/>
  <c r="Q420" i="1" s="1"/>
  <c r="P419" i="1"/>
  <c r="Q419" i="1" s="1"/>
  <c r="P418" i="1"/>
  <c r="Q418" i="1" s="1"/>
  <c r="P413" i="1"/>
  <c r="Q413" i="1" s="1"/>
  <c r="P412" i="1"/>
  <c r="Q412" i="1" s="1"/>
  <c r="P411" i="1"/>
  <c r="Q411" i="1" s="1"/>
  <c r="P410" i="1"/>
  <c r="Q410" i="1" s="1"/>
  <c r="O409" i="1"/>
  <c r="P408" i="1"/>
  <c r="Q408" i="1" s="1"/>
  <c r="P407" i="1"/>
  <c r="Q407" i="1" s="1"/>
  <c r="P406" i="1"/>
  <c r="Q406" i="1" s="1"/>
  <c r="P405" i="1"/>
  <c r="Q405" i="1" s="1"/>
  <c r="P404" i="1"/>
  <c r="Q404" i="1" s="1"/>
  <c r="P403" i="1"/>
  <c r="P402" i="1"/>
  <c r="Q402" i="1" s="1"/>
  <c r="P401" i="1"/>
  <c r="P400" i="1"/>
  <c r="Q400" i="1" s="1"/>
  <c r="O399" i="1"/>
  <c r="P398" i="1"/>
  <c r="Q398" i="1" s="1"/>
  <c r="P397" i="1"/>
  <c r="Q397" i="1" s="1"/>
  <c r="P396" i="1"/>
  <c r="Q396" i="1" s="1"/>
  <c r="P395" i="1"/>
  <c r="Q395" i="1" s="1"/>
  <c r="P394" i="1"/>
  <c r="Q394" i="1" s="1"/>
  <c r="O393" i="1"/>
  <c r="P392" i="1"/>
  <c r="Q392" i="1" s="1"/>
  <c r="P391" i="1"/>
  <c r="Q391" i="1" s="1"/>
  <c r="P390" i="1"/>
  <c r="Q390" i="1" s="1"/>
  <c r="P389" i="1"/>
  <c r="Q389" i="1" s="1"/>
  <c r="P388" i="1"/>
  <c r="Q388" i="1" s="1"/>
  <c r="P387" i="1"/>
  <c r="P386" i="1"/>
  <c r="Q386" i="1" s="1"/>
  <c r="P385" i="1"/>
  <c r="Q385" i="1" s="1"/>
  <c r="O384" i="1"/>
  <c r="P383" i="1"/>
  <c r="Q383" i="1" s="1"/>
  <c r="P382" i="1"/>
  <c r="Q382" i="1" s="1"/>
  <c r="P381" i="1"/>
  <c r="Q381" i="1" s="1"/>
  <c r="P380" i="1"/>
  <c r="Q380" i="1" s="1"/>
  <c r="P379" i="1"/>
  <c r="Q379" i="1" s="1"/>
  <c r="P378" i="1"/>
  <c r="Q378" i="1" s="1"/>
  <c r="P377" i="1"/>
  <c r="Q377" i="1" s="1"/>
  <c r="P376" i="1"/>
  <c r="Q376" i="1" s="1"/>
  <c r="P375" i="1"/>
  <c r="Q375" i="1" s="1"/>
  <c r="P374" i="1"/>
  <c r="Q374" i="1" s="1"/>
  <c r="P373" i="1"/>
  <c r="Q373" i="1" s="1"/>
  <c r="P372" i="1"/>
  <c r="Q372" i="1" s="1"/>
  <c r="P371" i="1"/>
  <c r="Q371" i="1" s="1"/>
  <c r="P370" i="1"/>
  <c r="Q370" i="1" s="1"/>
  <c r="P369" i="1"/>
  <c r="Q369" i="1" s="1"/>
  <c r="P368" i="1"/>
  <c r="P367" i="1"/>
  <c r="Q367" i="1" s="1"/>
  <c r="P366" i="1"/>
  <c r="Q366" i="1" s="1"/>
  <c r="P365" i="1"/>
  <c r="Q365" i="1" s="1"/>
  <c r="O364" i="1"/>
  <c r="P363" i="1"/>
  <c r="Q363" i="1" s="1"/>
  <c r="P362" i="1"/>
  <c r="Q362" i="1" s="1"/>
  <c r="P361" i="1"/>
  <c r="P360" i="1"/>
  <c r="Q360" i="1" s="1"/>
  <c r="P359" i="1"/>
  <c r="Q359" i="1" s="1"/>
  <c r="P358" i="1"/>
  <c r="Q358" i="1" s="1"/>
  <c r="P357" i="1"/>
  <c r="Q357" i="1" s="1"/>
  <c r="P356" i="1"/>
  <c r="Q356" i="1" s="1"/>
  <c r="P355" i="1"/>
  <c r="Q355" i="1" s="1"/>
  <c r="P354" i="1"/>
  <c r="Q354" i="1" s="1"/>
  <c r="P353" i="1"/>
  <c r="Q353" i="1" s="1"/>
  <c r="P352" i="1"/>
  <c r="Q352" i="1" s="1"/>
  <c r="P351" i="1"/>
  <c r="Q351" i="1" s="1"/>
  <c r="P350" i="1"/>
  <c r="Q350" i="1" s="1"/>
  <c r="P349" i="1"/>
  <c r="Q349" i="1" s="1"/>
  <c r="P348" i="1"/>
  <c r="Q348" i="1" s="1"/>
  <c r="P347" i="1"/>
  <c r="Q347" i="1" s="1"/>
  <c r="P346" i="1"/>
  <c r="Q346" i="1" s="1"/>
  <c r="P345" i="1"/>
  <c r="Q345" i="1" s="1"/>
  <c r="O344" i="1"/>
  <c r="P343" i="1"/>
  <c r="Q343" i="1" s="1"/>
  <c r="P342" i="1"/>
  <c r="Q342" i="1" s="1"/>
  <c r="P341" i="1"/>
  <c r="Q341" i="1" s="1"/>
  <c r="P340" i="1"/>
  <c r="Q340" i="1" s="1"/>
  <c r="P339" i="1"/>
  <c r="Q339" i="1" s="1"/>
  <c r="P338" i="1"/>
  <c r="Q338" i="1" s="1"/>
  <c r="P337" i="1"/>
  <c r="Q337" i="1" s="1"/>
  <c r="P336" i="1"/>
  <c r="Q336" i="1" s="1"/>
  <c r="P335" i="1"/>
  <c r="Q335" i="1" s="1"/>
  <c r="P334" i="1"/>
  <c r="Q334" i="1" s="1"/>
  <c r="P333" i="1"/>
  <c r="Q333" i="1" s="1"/>
  <c r="P332" i="1"/>
  <c r="Q332" i="1" s="1"/>
  <c r="P331" i="1"/>
  <c r="Q331" i="1" s="1"/>
  <c r="P330" i="1"/>
  <c r="Q330" i="1" s="1"/>
  <c r="P329" i="1"/>
  <c r="Q329" i="1" s="1"/>
  <c r="O328" i="1"/>
  <c r="P327" i="1"/>
  <c r="Q327" i="1" s="1"/>
  <c r="P326" i="1"/>
  <c r="Q326" i="1" s="1"/>
  <c r="P325" i="1"/>
  <c r="Q325" i="1" s="1"/>
  <c r="P324" i="1"/>
  <c r="Q324" i="1" s="1"/>
  <c r="P323" i="1"/>
  <c r="P322" i="1"/>
  <c r="Q322" i="1" s="1"/>
  <c r="P321" i="1"/>
  <c r="Q321" i="1" s="1"/>
  <c r="P320" i="1"/>
  <c r="Q320" i="1" s="1"/>
  <c r="P319" i="1"/>
  <c r="Q319" i="1" s="1"/>
  <c r="P318" i="1"/>
  <c r="Q318" i="1" s="1"/>
  <c r="P317" i="1"/>
  <c r="P316" i="1"/>
  <c r="Q316" i="1" s="1"/>
  <c r="P315" i="1"/>
  <c r="Q315" i="1" s="1"/>
  <c r="O314" i="1"/>
  <c r="P313" i="1"/>
  <c r="Q313" i="1" s="1"/>
  <c r="P312" i="1"/>
  <c r="Q312" i="1" s="1"/>
  <c r="P311" i="1"/>
  <c r="Q311" i="1" s="1"/>
  <c r="P310" i="1"/>
  <c r="P309" i="1"/>
  <c r="Q309" i="1" s="1"/>
  <c r="O308" i="1"/>
  <c r="P307" i="1"/>
  <c r="Q307" i="1" s="1"/>
  <c r="P306" i="1"/>
  <c r="Q306" i="1" s="1"/>
  <c r="P305" i="1"/>
  <c r="Q305" i="1" s="1"/>
  <c r="P304" i="1"/>
  <c r="Q304" i="1" s="1"/>
  <c r="P303" i="1"/>
  <c r="P302" i="1"/>
  <c r="Q302" i="1" s="1"/>
  <c r="P301" i="1"/>
  <c r="Q301" i="1" s="1"/>
  <c r="P300" i="1"/>
  <c r="Q300" i="1" s="1"/>
  <c r="P299" i="1"/>
  <c r="Q299" i="1" s="1"/>
  <c r="P298" i="1"/>
  <c r="Q298" i="1" s="1"/>
  <c r="P297" i="1"/>
  <c r="P296" i="1"/>
  <c r="Q296" i="1" s="1"/>
  <c r="P295" i="1"/>
  <c r="Q295" i="1" s="1"/>
  <c r="P294" i="1"/>
  <c r="Q294" i="1" s="1"/>
  <c r="O293" i="1"/>
  <c r="P292" i="1"/>
  <c r="P291" i="1" s="1"/>
  <c r="O291" i="1"/>
  <c r="P290" i="1"/>
  <c r="Q290" i="1" s="1"/>
  <c r="P289" i="1"/>
  <c r="Q289" i="1" s="1"/>
  <c r="P288" i="1"/>
  <c r="Q288" i="1" s="1"/>
  <c r="P287" i="1"/>
  <c r="Q287" i="1" s="1"/>
  <c r="P286" i="1"/>
  <c r="Q286" i="1" s="1"/>
  <c r="P285" i="1"/>
  <c r="Q285" i="1" s="1"/>
  <c r="P284" i="1"/>
  <c r="Q284" i="1" s="1"/>
  <c r="P283" i="1"/>
  <c r="Q283" i="1" s="1"/>
  <c r="P282" i="1"/>
  <c r="Q282" i="1" s="1"/>
  <c r="P281" i="1"/>
  <c r="Q281" i="1" s="1"/>
  <c r="P280" i="1"/>
  <c r="Q280" i="1" s="1"/>
  <c r="P279" i="1"/>
  <c r="Q279" i="1" s="1"/>
  <c r="O278" i="1"/>
  <c r="P277" i="1"/>
  <c r="Q277" i="1" s="1"/>
  <c r="P276" i="1"/>
  <c r="Q276" i="1" s="1"/>
  <c r="P275" i="1"/>
  <c r="Q275" i="1" s="1"/>
  <c r="P274" i="1"/>
  <c r="Q274" i="1" s="1"/>
  <c r="O273" i="1"/>
  <c r="P272" i="1"/>
  <c r="Q272" i="1" s="1"/>
  <c r="P271" i="1"/>
  <c r="Q271" i="1" s="1"/>
  <c r="P270" i="1"/>
  <c r="Q270" i="1" s="1"/>
  <c r="P269" i="1"/>
  <c r="Q269" i="1" s="1"/>
  <c r="P268" i="1"/>
  <c r="Q268" i="1" s="1"/>
  <c r="P267" i="1"/>
  <c r="Q267" i="1" s="1"/>
  <c r="O266" i="1"/>
  <c r="P265" i="1"/>
  <c r="Q265" i="1" s="1"/>
  <c r="P264" i="1"/>
  <c r="Q264" i="1" s="1"/>
  <c r="P263" i="1"/>
  <c r="Q263" i="1" s="1"/>
  <c r="P262" i="1"/>
  <c r="Q262" i="1" s="1"/>
  <c r="O261" i="1"/>
  <c r="P260" i="1"/>
  <c r="Q260" i="1" s="1"/>
  <c r="P259" i="1"/>
  <c r="Q259" i="1" s="1"/>
  <c r="P258" i="1"/>
  <c r="Q258" i="1" s="1"/>
  <c r="P257" i="1"/>
  <c r="Q257" i="1" s="1"/>
  <c r="P256" i="1"/>
  <c r="Q256" i="1" s="1"/>
  <c r="P255" i="1"/>
  <c r="Q255" i="1" s="1"/>
  <c r="P254" i="1"/>
  <c r="Q254" i="1" s="1"/>
  <c r="P253" i="1"/>
  <c r="Q253" i="1" s="1"/>
  <c r="O252" i="1"/>
  <c r="P250" i="1"/>
  <c r="Q250" i="1" s="1"/>
  <c r="P249" i="1"/>
  <c r="Q249" i="1" s="1"/>
  <c r="P248" i="1"/>
  <c r="Q248" i="1" s="1"/>
  <c r="P247" i="1"/>
  <c r="Q247" i="1" s="1"/>
  <c r="P246" i="1"/>
  <c r="Q246" i="1" s="1"/>
  <c r="P245" i="1"/>
  <c r="Q245" i="1" s="1"/>
  <c r="P244" i="1"/>
  <c r="Q244" i="1" s="1"/>
  <c r="P243" i="1"/>
  <c r="P242" i="1"/>
  <c r="Q242" i="1" s="1"/>
  <c r="O241" i="1"/>
  <c r="P218" i="1"/>
  <c r="Q218" i="1" s="1"/>
  <c r="P217" i="1"/>
  <c r="Q217" i="1" s="1"/>
  <c r="P216" i="1"/>
  <c r="Q216" i="1" s="1"/>
  <c r="P215" i="1"/>
  <c r="Q215" i="1" s="1"/>
  <c r="P214" i="1"/>
  <c r="Q214" i="1" s="1"/>
  <c r="P213" i="1"/>
  <c r="Q213" i="1" s="1"/>
  <c r="P212" i="1"/>
  <c r="Q212" i="1" s="1"/>
  <c r="P211" i="1"/>
  <c r="Q211" i="1" s="1"/>
  <c r="P191" i="1"/>
  <c r="Q191" i="1" s="1"/>
  <c r="P190" i="1"/>
  <c r="Q190" i="1" s="1"/>
  <c r="P189" i="1"/>
  <c r="Q189" i="1" s="1"/>
  <c r="P188" i="1"/>
  <c r="P187" i="1"/>
  <c r="Q187" i="1" s="1"/>
  <c r="P186" i="1"/>
  <c r="Q186" i="1" s="1"/>
  <c r="P185" i="1"/>
  <c r="Q185" i="1" s="1"/>
  <c r="P184" i="1"/>
  <c r="Q184" i="1" s="1"/>
  <c r="P183" i="1"/>
  <c r="Q183" i="1" s="1"/>
  <c r="P182" i="1"/>
  <c r="Q182" i="1" s="1"/>
  <c r="P181" i="1"/>
  <c r="Q181" i="1" s="1"/>
  <c r="P180" i="1"/>
  <c r="Q180" i="1" s="1"/>
  <c r="P179" i="1"/>
  <c r="Q179" i="1" s="1"/>
  <c r="P178" i="1"/>
  <c r="Q178" i="1" s="1"/>
  <c r="P177" i="1"/>
  <c r="Q177" i="1" s="1"/>
  <c r="P176" i="1"/>
  <c r="Q176" i="1" s="1"/>
  <c r="P175" i="1"/>
  <c r="Q175" i="1" s="1"/>
  <c r="P174" i="1"/>
  <c r="Q174" i="1" s="1"/>
  <c r="P173" i="1"/>
  <c r="Q173" i="1" s="1"/>
  <c r="P172" i="1"/>
  <c r="Q172" i="1" s="1"/>
  <c r="P171" i="1"/>
  <c r="Q171" i="1" s="1"/>
  <c r="P170" i="1"/>
  <c r="Q170" i="1" s="1"/>
  <c r="P169" i="1"/>
  <c r="Q169" i="1" s="1"/>
  <c r="P168" i="1"/>
  <c r="Q168" i="1" s="1"/>
  <c r="P167" i="1"/>
  <c r="Q167" i="1" s="1"/>
  <c r="P166" i="1"/>
  <c r="Q166" i="1" s="1"/>
  <c r="O165" i="1"/>
  <c r="P164" i="1"/>
  <c r="Q164" i="1" s="1"/>
  <c r="P163" i="1"/>
  <c r="Q163" i="1" s="1"/>
  <c r="P162" i="1"/>
  <c r="Q162" i="1" s="1"/>
  <c r="O161" i="1"/>
  <c r="P160" i="1"/>
  <c r="Q160" i="1" s="1"/>
  <c r="P159" i="1"/>
  <c r="Q159" i="1" s="1"/>
  <c r="P158" i="1"/>
  <c r="Q158" i="1" s="1"/>
  <c r="P157" i="1"/>
  <c r="Q157" i="1" s="1"/>
  <c r="P156" i="1"/>
  <c r="Q156" i="1" s="1"/>
  <c r="P155" i="1"/>
  <c r="Q155" i="1" s="1"/>
  <c r="P154" i="1"/>
  <c r="Q154" i="1" s="1"/>
  <c r="O153" i="1"/>
  <c r="P152" i="1"/>
  <c r="Q152" i="1" s="1"/>
  <c r="P151" i="1"/>
  <c r="Q151" i="1" s="1"/>
  <c r="P150" i="1"/>
  <c r="Q150" i="1" s="1"/>
  <c r="P149" i="1"/>
  <c r="Q149" i="1" s="1"/>
  <c r="P148" i="1"/>
  <c r="Q148" i="1" s="1"/>
  <c r="P147" i="1"/>
  <c r="Q147" i="1" s="1"/>
  <c r="P146" i="1"/>
  <c r="Q146" i="1" s="1"/>
  <c r="P145" i="1"/>
  <c r="Q145" i="1" s="1"/>
  <c r="P144" i="1"/>
  <c r="Q144" i="1" s="1"/>
  <c r="P143" i="1"/>
  <c r="Q143" i="1" s="1"/>
  <c r="P142" i="1"/>
  <c r="Q142" i="1" s="1"/>
  <c r="P141" i="1"/>
  <c r="Q141" i="1" s="1"/>
  <c r="O140" i="1"/>
  <c r="P139" i="1"/>
  <c r="Q139" i="1" s="1"/>
  <c r="P138" i="1"/>
  <c r="Q138" i="1" s="1"/>
  <c r="P137" i="1"/>
  <c r="P136" i="1"/>
  <c r="Q136" i="1" s="1"/>
  <c r="P135" i="1"/>
  <c r="Q135" i="1" s="1"/>
  <c r="P134" i="1"/>
  <c r="Q134" i="1" s="1"/>
  <c r="P133" i="1"/>
  <c r="Q133" i="1" s="1"/>
  <c r="P132" i="1"/>
  <c r="Q132" i="1" s="1"/>
  <c r="P131" i="1"/>
  <c r="Q131" i="1" s="1"/>
  <c r="P130" i="1"/>
  <c r="Q130" i="1" s="1"/>
  <c r="P129" i="1"/>
  <c r="Q129" i="1" s="1"/>
  <c r="P126" i="1"/>
  <c r="Q126" i="1" s="1"/>
  <c r="P125" i="1"/>
  <c r="P124" i="1"/>
  <c r="Q124" i="1" s="1"/>
  <c r="P123" i="1"/>
  <c r="Q123" i="1" s="1"/>
  <c r="P122" i="1"/>
  <c r="Q122" i="1" s="1"/>
  <c r="P121" i="1"/>
  <c r="Q121" i="1" s="1"/>
  <c r="O120" i="1"/>
  <c r="P119" i="1"/>
  <c r="Q119" i="1" s="1"/>
  <c r="P118" i="1"/>
  <c r="Q118" i="1" s="1"/>
  <c r="P117" i="1"/>
  <c r="Q117" i="1" s="1"/>
  <c r="O116" i="1"/>
  <c r="P114" i="1"/>
  <c r="Q114" i="1" s="1"/>
  <c r="P113" i="1"/>
  <c r="Q113" i="1" s="1"/>
  <c r="P112" i="1"/>
  <c r="Q112" i="1" s="1"/>
  <c r="P111" i="1"/>
  <c r="Q111" i="1" s="1"/>
  <c r="P110" i="1"/>
  <c r="Q110" i="1" s="1"/>
  <c r="P109" i="1"/>
  <c r="Q109" i="1" s="1"/>
  <c r="P108" i="1"/>
  <c r="Q108" i="1" s="1"/>
  <c r="P107" i="1"/>
  <c r="Q107" i="1" s="1"/>
  <c r="O106" i="1"/>
  <c r="P105" i="1"/>
  <c r="Q105" i="1" s="1"/>
  <c r="P104" i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Q92" i="1" s="1"/>
  <c r="P91" i="1"/>
  <c r="Q91" i="1" s="1"/>
  <c r="P90" i="1"/>
  <c r="Q90" i="1" s="1"/>
  <c r="P89" i="1"/>
  <c r="Q89" i="1" s="1"/>
  <c r="P88" i="1"/>
  <c r="Q88" i="1" s="1"/>
  <c r="P87" i="1"/>
  <c r="Q87" i="1" s="1"/>
  <c r="O86" i="1"/>
  <c r="P85" i="1"/>
  <c r="Q85" i="1" s="1"/>
  <c r="P84" i="1"/>
  <c r="Q84" i="1" s="1"/>
  <c r="P83" i="1"/>
  <c r="Q83" i="1" s="1"/>
  <c r="P82" i="1"/>
  <c r="Q82" i="1" s="1"/>
  <c r="O81" i="1"/>
  <c r="P80" i="1"/>
  <c r="Q80" i="1" s="1"/>
  <c r="P79" i="1"/>
  <c r="Q79" i="1" s="1"/>
  <c r="P78" i="1"/>
  <c r="P77" i="1"/>
  <c r="Q77" i="1" s="1"/>
  <c r="P76" i="1"/>
  <c r="Q76" i="1" s="1"/>
  <c r="P75" i="1"/>
  <c r="Q75" i="1" s="1"/>
  <c r="P74" i="1"/>
  <c r="Q74" i="1" s="1"/>
  <c r="O73" i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P64" i="1"/>
  <c r="Q64" i="1" s="1"/>
  <c r="P63" i="1"/>
  <c r="Q63" i="1" s="1"/>
  <c r="O62" i="1"/>
  <c r="P61" i="1"/>
  <c r="Q61" i="1" s="1"/>
  <c r="P60" i="1"/>
  <c r="Q60" i="1" s="1"/>
  <c r="P59" i="1"/>
  <c r="Q59" i="1" s="1"/>
  <c r="O58" i="1"/>
  <c r="P57" i="1"/>
  <c r="P56" i="1" s="1"/>
  <c r="Q56" i="1" s="1"/>
  <c r="O56" i="1"/>
  <c r="P55" i="1"/>
  <c r="Q55" i="1" s="1"/>
  <c r="P54" i="1"/>
  <c r="Q54" i="1" s="1"/>
  <c r="P53" i="1"/>
  <c r="Q53" i="1" s="1"/>
  <c r="P51" i="1"/>
  <c r="Q51" i="1" s="1"/>
  <c r="P50" i="1"/>
  <c r="Q50" i="1" s="1"/>
  <c r="P49" i="1"/>
  <c r="Q49" i="1" s="1"/>
  <c r="O48" i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O41" i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O34" i="1"/>
  <c r="P33" i="1"/>
  <c r="Q33" i="1" s="1"/>
  <c r="P32" i="1"/>
  <c r="Q32" i="1" s="1"/>
  <c r="O31" i="1"/>
  <c r="P30" i="1"/>
  <c r="P29" i="1"/>
  <c r="Q29" i="1" s="1"/>
  <c r="P28" i="1"/>
  <c r="Q28" i="1" s="1"/>
  <c r="P27" i="1"/>
  <c r="Q27" i="1" s="1"/>
  <c r="P26" i="1"/>
  <c r="Q26" i="1" s="1"/>
  <c r="P25" i="1"/>
  <c r="Q25" i="1" s="1"/>
  <c r="P24" i="1"/>
  <c r="P23" i="1"/>
  <c r="Q23" i="1" s="1"/>
  <c r="P22" i="1"/>
  <c r="Q22" i="1" s="1"/>
  <c r="P21" i="1"/>
  <c r="Q21" i="1" s="1"/>
  <c r="P20" i="1"/>
  <c r="Q20" i="1" s="1"/>
  <c r="P19" i="1"/>
  <c r="Q19" i="1" s="1"/>
  <c r="P18" i="1"/>
  <c r="O17" i="1"/>
  <c r="P15" i="1"/>
  <c r="O15" i="1"/>
  <c r="Q57" i="1" l="1"/>
  <c r="Q458" i="1"/>
  <c r="Q292" i="1"/>
  <c r="P48" i="1"/>
  <c r="P31" i="1"/>
  <c r="P116" i="1"/>
  <c r="P17" i="1"/>
  <c r="P308" i="1"/>
  <c r="P399" i="1"/>
  <c r="P73" i="1"/>
  <c r="P314" i="1"/>
  <c r="P58" i="1"/>
  <c r="Q58" i="1" s="1"/>
  <c r="P153" i="1"/>
  <c r="P34" i="1"/>
  <c r="P161" i="1"/>
  <c r="P384" i="1"/>
  <c r="P41" i="1"/>
  <c r="P344" i="1"/>
  <c r="P62" i="1"/>
  <c r="P86" i="1"/>
  <c r="P273" i="1"/>
  <c r="P364" i="1"/>
  <c r="P106" i="1"/>
  <c r="P409" i="1"/>
  <c r="Q409" i="1" s="1"/>
  <c r="P241" i="1"/>
  <c r="P261" i="1"/>
  <c r="P393" i="1"/>
  <c r="P140" i="1"/>
  <c r="P252" i="1"/>
  <c r="Q252" i="1" s="1"/>
  <c r="P165" i="1"/>
  <c r="Q165" i="1" s="1"/>
  <c r="P266" i="1"/>
  <c r="O459" i="1"/>
  <c r="P120" i="1"/>
  <c r="P81" i="1"/>
  <c r="P293" i="1"/>
  <c r="P278" i="1"/>
  <c r="P328" i="1"/>
  <c r="P433" i="1"/>
  <c r="Q433" i="1" s="1"/>
  <c r="P459" i="1" l="1"/>
</calcChain>
</file>

<file path=xl/sharedStrings.xml><?xml version="1.0" encoding="utf-8"?>
<sst xmlns="http://schemas.openxmlformats.org/spreadsheetml/2006/main" count="3486" uniqueCount="2108">
  <si>
    <t>Объемы  медицинской помощи в условиях круглосуточного стационара на 2022 год в разрезе  клинико-статистических групп заболеваний</t>
  </si>
  <si>
    <t>№</t>
  </si>
  <si>
    <t>Код КСГ 2022</t>
  </si>
  <si>
    <t>КПГ / КСГ</t>
  </si>
  <si>
    <t>базовая ставка на 2022</t>
  </si>
  <si>
    <t>КЗ (коэффициент относительной затратоемкости)c 01.01.2022</t>
  </si>
  <si>
    <t>коэффициент специфики с 01.01.22</t>
  </si>
  <si>
    <t>Дзп 
(доля заработной платы) с 01.01.22</t>
  </si>
  <si>
    <t>районный коэффициент</t>
  </si>
  <si>
    <t>КГБУЗ "Ванинская центральная районная больница" МЗ ХК</t>
  </si>
  <si>
    <t>с 01.01.2022</t>
  </si>
  <si>
    <t>1340006</t>
  </si>
  <si>
    <t>1 районная группа</t>
  </si>
  <si>
    <t>2 районная группа</t>
  </si>
  <si>
    <t>3 районная группа</t>
  </si>
  <si>
    <t>4 районная группа</t>
  </si>
  <si>
    <t>подуровень 2.2.</t>
  </si>
  <si>
    <t>СОГАЗ-МЕД</t>
  </si>
  <si>
    <t>кол-во законченных случаев</t>
  </si>
  <si>
    <t>стоимость</t>
  </si>
  <si>
    <t>КУСмо c 01.01.2022</t>
  </si>
  <si>
    <t>Акушерское дело</t>
  </si>
  <si>
    <t>st01.001</t>
  </si>
  <si>
    <t>Беременность без патологии, дородовая госпитализация в отделение сестринского ухода</t>
  </si>
  <si>
    <t>Акушерство и гинекология</t>
  </si>
  <si>
    <t>st02.001</t>
  </si>
  <si>
    <t>Осложнения, связанные с беременностью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</si>
  <si>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</si>
  <si>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</si>
  <si>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</si>
  <si>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</si>
  <si>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</si>
  <si>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</si>
  <si>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</si>
  <si>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</si>
  <si>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</si>
  <si>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</si>
  <si>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</si>
  <si>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</si>
  <si>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</si>
  <si>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 situ, неопределенного и неизвестного характера женских половых органов</t>
  </si>
  <si>
    <t>st02.009</t>
  </si>
  <si>
    <t>Другие болезни, врожденные аномалии, повреждения женских половых органов</t>
  </si>
  <si>
    <t>st02.010</t>
  </si>
  <si>
    <t>Операции на женских половых органах (уровень 1)</t>
  </si>
  <si>
    <t>st02.011</t>
  </si>
  <si>
    <t>Операции на женских половых органах (уровень 2)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</si>
  <si>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</si>
  <si>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</si>
  <si>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</si>
  <si>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</si>
  <si>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Аллергология и иммунология</t>
  </si>
  <si>
    <t>st03.001</t>
  </si>
  <si>
    <t>Нарушения с вовлечением иммунного механизма</t>
  </si>
  <si>
    <t>st03.002</t>
  </si>
  <si>
    <t>Ангионевротический отек, анафилактический шок</t>
  </si>
  <si>
    <t>Гастроэнтерология</t>
  </si>
  <si>
    <t>st04.001</t>
  </si>
  <si>
    <t>Язва желудка и двенадцатиперстной кишки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</si>
  <si>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</si>
  <si>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</si>
  <si>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</si>
  <si>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</si>
  <si>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st04.004</t>
  </si>
  <si>
    <t>Болезни печени, невирусные (уровень 2)</t>
  </si>
  <si>
    <t>st04.005</t>
  </si>
  <si>
    <t>Болезни поджелудочной железы</t>
  </si>
  <si>
    <t>st04.006</t>
  </si>
  <si>
    <t>Панкреатит с синдромом органной дисфункции</t>
  </si>
  <si>
    <t>Гематология</t>
  </si>
  <si>
    <t>st05.001</t>
  </si>
  <si>
    <t>Анемии (уровень 1)</t>
  </si>
  <si>
    <t>st05.002</t>
  </si>
  <si>
    <t>Анемии (уровень 2)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</si>
  <si>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</si>
  <si>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</si>
  <si>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</si>
  <si>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</si>
  <si>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</si>
  <si>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</si>
  <si>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</si>
  <si>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</si>
  <si>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Дерматология</t>
  </si>
  <si>
    <t>st06.001</t>
  </si>
  <si>
    <t>Редкие и тяжелые дерматозы НЕТ</t>
  </si>
  <si>
    <t>st06.002</t>
  </si>
  <si>
    <t>Среднетяжелые дерматозы НЕТ</t>
  </si>
  <si>
    <t>st06.003</t>
  </si>
  <si>
    <t>Легкие дерматозы НЕТ</t>
  </si>
  <si>
    <t>st06.004</t>
  </si>
  <si>
    <t>Лечение дерматозов с применением наружной терапии</t>
  </si>
  <si>
    <t>st06.005</t>
  </si>
  <si>
    <t>Лечение дерматозов с применением наружной терапии, физиотерапии, плазмафереза</t>
  </si>
  <si>
    <t>st06.006</t>
  </si>
  <si>
    <t>Лечение дерматозов с применением наружной и системной терапии</t>
  </si>
  <si>
    <t>st06.007</t>
  </si>
  <si>
    <t>Лечение дерматозов с применением наружной терапии и фототерапии</t>
  </si>
  <si>
    <t>Детская кардиология</t>
  </si>
  <si>
    <t>st07.001</t>
  </si>
  <si>
    <t>Врожденные аномалии сердечно-сосудистой системы, дети</t>
  </si>
  <si>
    <t>Детская онкология</t>
  </si>
  <si>
    <t>st08.001</t>
  </si>
  <si>
    <t>Лекарственная терапия при ЗНО других локализаций (кроме лимфоидной и кроветворной тканей), дети</t>
  </si>
  <si>
    <t>st08.002</t>
  </si>
  <si>
    <t>Лекарственная терапия при остром лейкозе, дети</t>
  </si>
  <si>
    <t>st08.003</t>
  </si>
  <si>
    <t>Лекарственная терапия при других ЗНО лимфоидной и кроветворной тканей, дети</t>
  </si>
  <si>
    <t>Детская урология-андрология</t>
  </si>
  <si>
    <t>st09.001</t>
  </si>
  <si>
    <t>Операции на мужских половых органах, дети (уровень 1)</t>
  </si>
  <si>
    <t>st09.002</t>
  </si>
  <si>
    <t>Операции на мужских половых органах, дети (уровень 2)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</si>
  <si>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</si>
  <si>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</si>
  <si>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</si>
  <si>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</si>
  <si>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</si>
  <si>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 1)</t>
  </si>
  <si>
    <t>st09.006</t>
  </si>
  <si>
    <t>Операции на почке и мочевыделительной системе, дети (уровень  2)</t>
  </si>
  <si>
    <t>st09.007</t>
  </si>
  <si>
    <t>Операции на почке и мочевыделительной системе, дети (уровень  3)</t>
  </si>
  <si>
    <t>st09.008</t>
  </si>
  <si>
    <t>Операции на почке и мочевыделительной системе, дети (уровень 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</si>
  <si>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</si>
  <si>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</si>
  <si>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</si>
  <si>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</si>
  <si>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Детская хирургия</t>
  </si>
  <si>
    <t>st10.001</t>
  </si>
  <si>
    <t>Детская хирургия (уровень 1)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</si>
  <si>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</si>
  <si>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</si>
  <si>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</si>
  <si>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</si>
  <si>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</si>
  <si>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</si>
  <si>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</si>
  <si>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</si>
  <si>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</si>
  <si>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</si>
  <si>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</si>
  <si>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</si>
  <si>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Детская эндокринология</t>
  </si>
  <si>
    <t>st11.001</t>
  </si>
  <si>
    <t>Сахарный диабет, дети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</si>
  <si>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</si>
  <si>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</si>
  <si>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</si>
  <si>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</si>
  <si>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</si>
  <si>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</si>
  <si>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Инфекционные болезни</t>
  </si>
  <si>
    <t>st12.001</t>
  </si>
  <si>
    <t>Кишечные инфекции, взрослые</t>
  </si>
  <si>
    <t>st12.002</t>
  </si>
  <si>
    <t>Кишечные инфекции, дети</t>
  </si>
  <si>
    <t>st12.003</t>
  </si>
  <si>
    <t>Вирусный гепатит острый</t>
  </si>
  <si>
    <t>st12.004</t>
  </si>
  <si>
    <t>Вирусный гепатит хронический</t>
  </si>
  <si>
    <t>st12.005</t>
  </si>
  <si>
    <t>Сепсис, взрослые</t>
  </si>
  <si>
    <t>st12.006</t>
  </si>
  <si>
    <t>Сепсис, дети</t>
  </si>
  <si>
    <t>st12.007</t>
  </si>
  <si>
    <t>Сепсис с синдромом органной дисфункции</t>
  </si>
  <si>
    <t>st12.008</t>
  </si>
  <si>
    <t>Другие инфекционные и паразитарные болезни, взрослые</t>
  </si>
  <si>
    <t>st12.009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</si>
  <si>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</si>
  <si>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</si>
  <si>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</si>
  <si>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</si>
  <si>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</si>
  <si>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st12.012</t>
  </si>
  <si>
    <t>Грипп, вирус гриппа идентифицирован</t>
  </si>
  <si>
    <t>st12.013</t>
  </si>
  <si>
    <t>Грипп и пневмония с синдромом органной дисфункции</t>
  </si>
  <si>
    <t>st12.014</t>
  </si>
  <si>
    <t>Клещевой энцефалит</t>
  </si>
  <si>
    <t>st12.015</t>
  </si>
  <si>
    <t>Коронавирусная инфекция COVID-19 (уровень 1) Легкое течение</t>
  </si>
  <si>
    <t>st12.016</t>
  </si>
  <si>
    <t>Коронавирусная инфекция COVID-19 (уровень 2) Среднетяжелое течение</t>
  </si>
  <si>
    <t>st12.017</t>
  </si>
  <si>
    <t>Коронавирусная инфекция COVID-19 (уровень 3) Тяжелое течение</t>
  </si>
  <si>
    <t>st12.018</t>
  </si>
  <si>
    <t>Коронавирусная инфекция COVID-19 (уровень 4) Крайнетяжелое течение</t>
  </si>
  <si>
    <t>st12.019</t>
  </si>
  <si>
    <t>Коронавирусная инфекция COVID-19 (долечивание)</t>
  </si>
  <si>
    <t>Кардиология</t>
  </si>
  <si>
    <t>st13.001</t>
  </si>
  <si>
    <t>Нестабильная стенокардия, инфаркт миокарда, легочная эмболия (уровень 1)</t>
  </si>
  <si>
    <t>st13.002</t>
  </si>
  <si>
    <t>Нестабильная стенокардия, инфаркт миокарда, легочная эмболия (уровень 2)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</si>
  <si>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</si>
  <si>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</si>
  <si>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</si>
  <si>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</si>
  <si>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</si>
  <si>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</si>
  <si>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st13.007</t>
  </si>
  <si>
    <t>Эндокардит, миокардит, перикардит, кардиомиопатии (уровень 2)</t>
  </si>
  <si>
    <t>st13.008</t>
  </si>
  <si>
    <t>Инфаркт миокарда, легочная эмболия, лечение с применением тромболитической терапии (уровень 1)</t>
  </si>
  <si>
    <t>st13.009</t>
  </si>
  <si>
    <t>Инфаркт миокарда, легочная эмболия, лечение с применением тромболитической терапии (уровень 2)</t>
  </si>
  <si>
    <t>st13.010</t>
  </si>
  <si>
    <t>Инфаркт миокарда, легочная эмболия, лечение с применением тромболитической терапии (уровень 3)</t>
  </si>
  <si>
    <t>Колопроктология</t>
  </si>
  <si>
    <t>st14.001</t>
  </si>
  <si>
    <t>Операции на кишечнике и анальной области (уровень 1)</t>
  </si>
  <si>
    <t>st14.002</t>
  </si>
  <si>
    <t>Операции на кишечнике и анальной области (уровень 2)</t>
  </si>
  <si>
    <t>st14.003</t>
  </si>
  <si>
    <t>Операции на кишечнике и анальной области (уровень 3)</t>
  </si>
  <si>
    <t>Неврология</t>
  </si>
  <si>
    <t>st15.001</t>
  </si>
  <si>
    <t>Воспалительные заболевания ЦНС, взрослые</t>
  </si>
  <si>
    <t>st15.002</t>
  </si>
  <si>
    <t>Воспалительные заболевания ЦНС, дети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</si>
  <si>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</si>
  <si>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</si>
  <si>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</si>
  <si>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</si>
  <si>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</si>
  <si>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</si>
  <si>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st15.018</t>
  </si>
  <si>
    <t>Эпилепсия, судороги (уровень 2)</t>
  </si>
  <si>
    <t>st15.019</t>
  </si>
  <si>
    <t>Эпилепсия (уровень 3)</t>
  </si>
  <si>
    <t>st15.020</t>
  </si>
  <si>
    <t>Эпилепсия (уровень 4)</t>
  </si>
  <si>
    <t>st15.007</t>
  </si>
  <si>
    <t>Расстройства периферической нервной системы</t>
  </si>
  <si>
    <t>st15.008</t>
  </si>
  <si>
    <t>Неврологические заболевания, лечение с применением ботулотоксина (уровень 1)</t>
  </si>
  <si>
    <t>st15.009</t>
  </si>
  <si>
    <t>Неврологические заболевания, лечение с применением ботулотоксина (уровень 2)</t>
  </si>
  <si>
    <t>st15.010</t>
  </si>
  <si>
    <t>Другие нарушения нервной системы (уровень 1)</t>
  </si>
  <si>
    <t>st15.011</t>
  </si>
  <si>
    <t>Другие нарушения нервной системы (уровень 2)</t>
  </si>
  <si>
    <t>st15.012</t>
  </si>
  <si>
    <t>Транзиторные ишемические приступы, сосудистые мозговые синдромы</t>
  </si>
  <si>
    <t>st15.013</t>
  </si>
  <si>
    <t>Кровоизлияние в мозг</t>
  </si>
  <si>
    <t>st15.014</t>
  </si>
  <si>
    <t>Инфаркт мозга (уровень 1)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</si>
  <si>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</si>
  <si>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</si>
  <si>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</si>
  <si>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</si>
  <si>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</si>
  <si>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</si>
  <si>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Нейрохирургия</t>
  </si>
  <si>
    <t>st16.001</t>
  </si>
  <si>
    <t>Паралитические синдромы, травма спинного мозга (уровень 1)</t>
  </si>
  <si>
    <t>st16.002</t>
  </si>
  <si>
    <t>Паралитические синдромы, травма спинного мозга (уровень 2)</t>
  </si>
  <si>
    <t>st16.003</t>
  </si>
  <si>
    <t>Дорсопатии, спондилопатии, остеопатии</t>
  </si>
  <si>
    <t>st16.004</t>
  </si>
  <si>
    <t>Травмы позвоночника</t>
  </si>
  <si>
    <t>st16.005</t>
  </si>
  <si>
    <t>Сотрясение головного мозга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</si>
  <si>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</si>
  <si>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</si>
  <si>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</si>
  <si>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</si>
  <si>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</si>
  <si>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</si>
  <si>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</si>
  <si>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</si>
  <si>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</si>
  <si>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</si>
  <si>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</si>
  <si>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</si>
  <si>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st16.012</t>
  </si>
  <si>
    <t>Доброкачественные новообразования нервной системы</t>
  </si>
  <si>
    <t>Неонатология</t>
  </si>
  <si>
    <t>st17.001</t>
  </si>
  <si>
    <t>Малая масса тела при рождении, недоношенность</t>
  </si>
  <si>
    <t>st17.002</t>
  </si>
  <si>
    <t>Крайне малая масса тела при рождении, крайняя незрелость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</si>
  <si>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</si>
  <si>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</si>
  <si>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</si>
  <si>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</si>
  <si>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</si>
  <si>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</si>
  <si>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</si>
  <si>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</si>
  <si>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</si>
  <si>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</si>
  <si>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Нефрология (без диализа)</t>
  </si>
  <si>
    <t>st18.001</t>
  </si>
  <si>
    <t>Почечная недостаточность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</si>
  <si>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</si>
  <si>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</si>
  <si>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</si>
  <si>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</si>
  <si>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Онкология</t>
  </si>
  <si>
    <t>st19.001</t>
  </si>
  <si>
    <t>Операции на женских половых органах при злокачественных новообразованиях (уровень 1)</t>
  </si>
  <si>
    <t>st19.002</t>
  </si>
  <si>
    <t>Операции на женских половых органах  при злокачественных новообразованиях (уровень 2)</t>
  </si>
  <si>
    <t>st19.003</t>
  </si>
  <si>
    <t>Операции на женских половых органах 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</si>
  <si>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</si>
  <si>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</si>
  <si>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</si>
  <si>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</si>
  <si>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</si>
  <si>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</si>
  <si>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</si>
  <si>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</si>
  <si>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</si>
  <si>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</si>
  <si>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</si>
  <si>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</si>
  <si>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</si>
  <si>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</si>
  <si>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</si>
  <si>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</si>
  <si>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</si>
  <si>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</si>
  <si>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</si>
  <si>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</si>
  <si>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</si>
  <si>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 (уровень 1)</t>
  </si>
  <si>
    <t>st19.015</t>
  </si>
  <si>
    <t>Мастэктомия, другие операции при злокачественном новообразовании молочной железы  (уровень 2)</t>
  </si>
  <si>
    <t>st19.016</t>
  </si>
  <si>
    <t>Операции при злокачественном новобразовании желчного пузыря, желчных протоков (уровень 1)</t>
  </si>
  <si>
    <t>st19.017</t>
  </si>
  <si>
    <t>Операции при злокачественном новобразовании желчного пузыря, желчных протоков (уровень 2)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</si>
  <si>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</si>
  <si>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</si>
  <si>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</si>
  <si>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</si>
  <si>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</si>
  <si>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</si>
  <si>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</si>
  <si>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</si>
  <si>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</si>
  <si>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 xml:space="preserve">Операции на органе слуха, придаточных пазухах носа  и верхних дыхательных путях при злокачественных новообразованиях 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</si>
  <si>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</si>
  <si>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</si>
  <si>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</si>
  <si>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</si>
  <si>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</si>
  <si>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</si>
  <si>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</si>
  <si>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</si>
  <si>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st19.037</t>
  </si>
  <si>
    <t>Фебрильная нейтропения, агранулоцитоз вследствие проведения лекарственной терапии злокачественных новообразований</t>
  </si>
  <si>
    <t>st19.038</t>
  </si>
  <si>
    <t>Установка, замена порт системы (катетера) для лекарственной терапии злокачественных новообразований</t>
  </si>
  <si>
    <t>st19.105</t>
  </si>
  <si>
    <t>Лекарственная терапия при злокачественных новообразованиях (кроме лимфоидной и кроветворной тканей), взрослые (уровень 1)</t>
  </si>
  <si>
    <t>st19.106</t>
  </si>
  <si>
    <t>Лекарственная терапия при злокачественных новообразованиях (кроме лимфоидной и кроветворной тканей), взрослые (уровень 2)</t>
  </si>
  <si>
    <t>st19.107</t>
  </si>
  <si>
    <t>Лекарственная терапия при злокачественных новообразованиях (кроме лимфоидной и кроветворной тканей), взрослые (уровень 3)</t>
  </si>
  <si>
    <t>st19.108</t>
  </si>
  <si>
    <t>Лекарственная терапия при злокачественных новообразованиях (кроме лимфоидной и кроветворной тканей), взрослые (уровень 4)</t>
  </si>
  <si>
    <t>st19.109</t>
  </si>
  <si>
    <t>Лекарственная терапия при злокачественных новообразованиях (кроме лимфоидной и кроветворной тканей), взрослые (уровень 5)</t>
  </si>
  <si>
    <t>st19.110</t>
  </si>
  <si>
    <t>Лекарственная терапия при злокачественных новообразованиях (кроме лимфоидной и кроветворной тканей), взрослые (уровень 6)</t>
  </si>
  <si>
    <t>st19.111</t>
  </si>
  <si>
    <t>Лекарственная терапия при злокачественных новообразованиях (кроме лимфоидной и кроветворной тканей), взрослые (уровень 7)</t>
  </si>
  <si>
    <t>st19.112</t>
  </si>
  <si>
    <t>Лекарственная терапия при злокачественных новообразованиях (кроме лимфоидной и кроветворной тканей), взрослые (уровень 8)</t>
  </si>
  <si>
    <t>st19.113</t>
  </si>
  <si>
    <t>Лекарственная терапия при злокачественных новообразованиях (кроме лимфоидной и кроветворной тканей), взрослые (уровень 9)</t>
  </si>
  <si>
    <t>st19.114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</si>
  <si>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</si>
  <si>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st19.115</t>
  </si>
  <si>
    <t>Лекарственная терапия при злокачественных новообразованиях (кроме лимфоидной и кроветворной тканей), взрослые (уровень 11)</t>
  </si>
  <si>
    <t>st19.116</t>
  </si>
  <si>
    <t>Лекарственная терапия при злокачественных новообразованиях (кроме лимфоидной и кроветворной тканей), взрослые (уровень 12)</t>
  </si>
  <si>
    <t>st19.117</t>
  </si>
  <si>
    <t>Лекарственная терапия при злокачественных новообразованиях (кроме лимфоидной и кроветворной тканей), взрослые (уровень 13)</t>
  </si>
  <si>
    <t>st19.118</t>
  </si>
  <si>
    <t>Лекарственная терапия при злокачественных новообразованиях (кроме лимфоидной и кроветворной тканей), взрослые (уровень 14)</t>
  </si>
  <si>
    <t>st19.119</t>
  </si>
  <si>
    <t>Лекарственная терапия при злокачественных новообразованиях (кроме лимфоидной и кроветворной тканей), взрослые (уровень 15)</t>
  </si>
  <si>
    <t>st19.120</t>
  </si>
  <si>
    <t>Лекарственная терапия при злокачественных новообразованиях (кроме лимфоидной и кроветворной тканей), взрослые (уровень 16)</t>
  </si>
  <si>
    <t>st19.121</t>
  </si>
  <si>
    <t>Лекарственная терапия при злокачественных новообразованиях (кроме лимфоидной и кроветворной тканей), взрослые (уровень 17)</t>
  </si>
  <si>
    <t>st19.075</t>
  </si>
  <si>
    <t>Лучевая терапия (уровень 1)</t>
  </si>
  <si>
    <t>st19.076</t>
  </si>
  <si>
    <t>Лучевая терапия (уровень 2)</t>
  </si>
  <si>
    <t>st19.077</t>
  </si>
  <si>
    <t>Лучевая терапия (уровень 3)</t>
  </si>
  <si>
    <t>st19.078</t>
  </si>
  <si>
    <t>Лучевая терапия (уровень 4)</t>
  </si>
  <si>
    <t>st19.079</t>
  </si>
  <si>
    <t>Лучевая терапия (уровень 5)</t>
  </si>
  <si>
    <t>st19.080</t>
  </si>
  <si>
    <t>Лучевая терапия (уровень 6)</t>
  </si>
  <si>
    <t>st19.081</t>
  </si>
  <si>
    <t>Лучевая терапия (уровень 7)</t>
  </si>
  <si>
    <t>st19.082</t>
  </si>
  <si>
    <t>Лучевая терапия (уровень 8)</t>
  </si>
  <si>
    <t>st19.084</t>
  </si>
  <si>
    <t>Лучевая терапия в сочетании с лекарственной терапией (уровень 2)</t>
  </si>
  <si>
    <t>st19.085</t>
  </si>
  <si>
    <t>Лучевая терапия в сочетании с лекарственной терапией (уровень 3)</t>
  </si>
  <si>
    <t>st19.086</t>
  </si>
  <si>
    <t>Лучевая терапия в сочетании с лекарственной терапией (уровень 4)</t>
  </si>
  <si>
    <t>st19.087</t>
  </si>
  <si>
    <t>Лучевая терапия в сочетании с лекарственной терапией (уровень 5)</t>
  </si>
  <si>
    <t>st19.088</t>
  </si>
  <si>
    <t>Лучевая терапия в сочетании с лекарственной терапией (уровень 6)</t>
  </si>
  <si>
    <t>st19.089</t>
  </si>
  <si>
    <t>Лучевая терапия в сочетании с лекарственной терапией (уровень 7)</t>
  </si>
  <si>
    <t>st19.090</t>
  </si>
  <si>
    <t>ЗНО лимфоидной и кроветворной тканей без специального противоопухолевого лечения, взрослые (уровень 1)</t>
  </si>
  <si>
    <t>st19.091</t>
  </si>
  <si>
    <t>ЗНО лимфоидной и кроветворной тканей без специального противоопухолевого лечения, взрослые (уровень 2)</t>
  </si>
  <si>
    <t>st19.092</t>
  </si>
  <si>
    <t>ЗНО лимфоидной и кроветворной тканей без специального противоопухолевого лечения, взрослые (уровень 3)</t>
  </si>
  <si>
    <t>st19.093</t>
  </si>
  <si>
    <t>ЗНО лимфоидной и кроветворной тканей без специального противоопухолевого лечения, взрослые (уровень 4)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</si>
  <si>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</si>
  <si>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</si>
  <si>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</si>
  <si>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</si>
  <si>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</si>
  <si>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</si>
  <si>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</si>
  <si>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</si>
  <si>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st19.098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</si>
  <si>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</si>
  <si>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st19.099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</si>
  <si>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</si>
  <si>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st19.100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</si>
  <si>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</si>
  <si>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st19.101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</si>
  <si>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</si>
  <si>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st19.102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</si>
  <si>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</si>
  <si>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st19.103</t>
  </si>
  <si>
    <t>Лучевые повреждения</t>
  </si>
  <si>
    <t>st19.104</t>
  </si>
  <si>
    <t>Эвисцерация малого таза при лучевых повреждениях</t>
  </si>
  <si>
    <t>st19.122</t>
  </si>
  <si>
    <t>Поздний пострансплантационный период после пересадки костного мозга</t>
  </si>
  <si>
    <t>Оториноларингология</t>
  </si>
  <si>
    <t>st20.001</t>
  </si>
  <si>
    <t>Доброкачественные новообразования, новообразования in situ уха, горла, носа, полости рта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</si>
  <si>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</si>
  <si>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</si>
  <si>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</si>
  <si>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</si>
  <si>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</si>
  <si>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</si>
  <si>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st20.005</t>
  </si>
  <si>
    <t>Операции на органе слуха, придаточных пазухах носа  и верхних дыхательных путях (уровень 1)</t>
  </si>
  <si>
    <t>st20.006</t>
  </si>
  <si>
    <t>Операции на органе слуха, придаточных пазухах носа  и верхних дыхательных путях (уровень 2)</t>
  </si>
  <si>
    <t>st20.007</t>
  </si>
  <si>
    <t>Операции на органе слуха, придаточных пазухах носа  и верхних дыхательных путях (уровень 3)</t>
  </si>
  <si>
    <t>st20.008</t>
  </si>
  <si>
    <t>Операции на органе слуха, придаточных пазухах носа  и верхних дыхательных путях (уровень 4)</t>
  </si>
  <si>
    <t>st20.009</t>
  </si>
  <si>
    <t>Операции на органе слуха, придаточных пазухах носа  и верхних дыхательных путях (уровень 5)</t>
  </si>
  <si>
    <t>st20.010</t>
  </si>
  <si>
    <t>Замена речевого процессора</t>
  </si>
  <si>
    <t>Офтальмология</t>
  </si>
  <si>
    <t>st21.001</t>
  </si>
  <si>
    <t>Операции на органе зрения (уровень 1)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</si>
  <si>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</si>
  <si>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</si>
  <si>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</si>
  <si>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</si>
  <si>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</si>
  <si>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</si>
  <si>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</si>
  <si>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</si>
  <si>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</si>
  <si>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</si>
  <si>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st21.007</t>
  </si>
  <si>
    <t>Болезни глаза</t>
  </si>
  <si>
    <t>st21.008</t>
  </si>
  <si>
    <t>Травмы глаза</t>
  </si>
  <si>
    <t>Педиатрия</t>
  </si>
  <si>
    <t>st22.001</t>
  </si>
  <si>
    <t>Нарушения всасывания, дети</t>
  </si>
  <si>
    <t>st22.002</t>
  </si>
  <si>
    <t>Другие болезни органов пищеварения, дети</t>
  </si>
  <si>
    <t>st22.003</t>
  </si>
  <si>
    <t>Воспалительные артропатии, спондилопатии, дети</t>
  </si>
  <si>
    <t>st22.004</t>
  </si>
  <si>
    <t>Врожденные аномалии головного и спинного мозга, дети</t>
  </si>
  <si>
    <t>Пульмонология</t>
  </si>
  <si>
    <t>st23.001</t>
  </si>
  <si>
    <t>Другие болезни органов дыхания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</si>
  <si>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</si>
  <si>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</si>
  <si>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st23.003</t>
  </si>
  <si>
    <t>Доброкачественные  новообразования, новообразования in situ органов дыхания, других и неуточненных органов грудной клетки</t>
  </si>
  <si>
    <t>st23.004</t>
  </si>
  <si>
    <t>Пневмония, плеврит, другие болезни плевры</t>
  </si>
  <si>
    <t>st23.005</t>
  </si>
  <si>
    <t>Астма, взрослые</t>
  </si>
  <si>
    <t>st23.006</t>
  </si>
  <si>
    <t>Астма, дети</t>
  </si>
  <si>
    <t>Ревматология</t>
  </si>
  <si>
    <t>st24.001</t>
  </si>
  <si>
    <t>Системные поражения соединительной ткани</t>
  </si>
  <si>
    <t>st24.002</t>
  </si>
  <si>
    <t>Артропатии и спондилопатии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</si>
  <si>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</si>
  <si>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</si>
  <si>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</si>
  <si>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</si>
  <si>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Сердечно-сосудистая хирургия</t>
  </si>
  <si>
    <t>st25.001</t>
  </si>
  <si>
    <t>Флебит и тромбофлебит, варикозное расширение вен нижних конечностей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</si>
  <si>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</si>
  <si>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</si>
  <si>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</si>
  <si>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</si>
  <si>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</si>
  <si>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</si>
  <si>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</si>
  <si>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</si>
  <si>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st25.006</t>
  </si>
  <si>
    <t>Операции на сердце и коронарных сосудах (уровень 2)</t>
  </si>
  <si>
    <t>st25.007</t>
  </si>
  <si>
    <t>Операции на сердце и коронарных сосудах (уровень 3)</t>
  </si>
  <si>
    <t>st25.008</t>
  </si>
  <si>
    <t>Операции на сосудах (уровень 1)</t>
  </si>
  <si>
    <t>st25.009</t>
  </si>
  <si>
    <t>Операции на сосудах (уровень 2)</t>
  </si>
  <si>
    <t>st25.010</t>
  </si>
  <si>
    <t>Операции на сосудах (уровень 3)</t>
  </si>
  <si>
    <t>st25.011</t>
  </si>
  <si>
    <t>Операции на сосудах (уровень 4)</t>
  </si>
  <si>
    <t>st25.012</t>
  </si>
  <si>
    <t>Операции на сосудах (уровень 5)</t>
  </si>
  <si>
    <t>Стоматология детская</t>
  </si>
  <si>
    <t>st26.001</t>
  </si>
  <si>
    <t>Болезни полости рта, слюнных желез и челюстей, врожденные аномалии лица и шеи, дети</t>
  </si>
  <si>
    <t>Терапия</t>
  </si>
  <si>
    <t>st27.001</t>
  </si>
  <si>
    <t>Болезни пищевода, гастрит, дуоденит , другие болезни желудка и двенадцатиперстной кишки</t>
  </si>
  <si>
    <t>st27.002</t>
  </si>
  <si>
    <t>Новообразования доброкачественные, in situ, неопределенного и неуточненного характера органов пищеварения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</si>
  <si>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</si>
  <si>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</si>
  <si>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</si>
  <si>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</si>
  <si>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st27.005</t>
  </si>
  <si>
    <t>Гипертоническая болезнь в стадии обострения</t>
  </si>
  <si>
    <t>st27.006</t>
  </si>
  <si>
    <t>Стенокардия (кроме нестабильной),  хроническая ишемическая болезнь сердца (уровень 1)</t>
  </si>
  <si>
    <t>st27.007</t>
  </si>
  <si>
    <t>Стенокардия (кроме нестабильной),  хроническая ишемическая болезнь сердца (уровень 2)</t>
  </si>
  <si>
    <t>st27.008</t>
  </si>
  <si>
    <t>Другие болезни сердца (уровень 1)</t>
  </si>
  <si>
    <t>st27.009</t>
  </si>
  <si>
    <t>Другие болезни сердца (уровень 2)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</si>
  <si>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</si>
  <si>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</si>
  <si>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</si>
  <si>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</si>
  <si>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</si>
  <si>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</si>
  <si>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</si>
  <si>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</si>
  <si>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</si>
  <si>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 / подтверждением диагноза злокачественного новообразования</t>
  </si>
  <si>
    <t>Торакальная хирургия</t>
  </si>
  <si>
    <t>st28.001</t>
  </si>
  <si>
    <t>Гнойные состояния нижних дыхательных путей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</si>
  <si>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</si>
  <si>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</si>
  <si>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</si>
  <si>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</si>
  <si>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</si>
  <si>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</si>
  <si>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st28.005</t>
  </si>
  <si>
    <t>Операции на нижних дыхательных путях и легочной ткани, органах средостения (уровень 4)</t>
  </si>
  <si>
    <t>Травматология и ортопедия</t>
  </si>
  <si>
    <t>st29.001</t>
  </si>
  <si>
    <t>Приобретенные и врожденные костно-мышечные деформации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</si>
  <si>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</si>
  <si>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</si>
  <si>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</si>
  <si>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</si>
  <si>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</si>
  <si>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</si>
  <si>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st29.005</t>
  </si>
  <si>
    <t>Переломы, вывихи, растяжения области колена и голени</t>
  </si>
  <si>
    <t>st29.006</t>
  </si>
  <si>
    <t>Множественные переломы, травматические ампутации, размозжения и последствия  травм</t>
  </si>
  <si>
    <t>st29.007</t>
  </si>
  <si>
    <t>Тяжелая множественная и сочетанная травма (политравма)</t>
  </si>
  <si>
    <t>st29.008</t>
  </si>
  <si>
    <t>Эндопротезирование суставов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</si>
  <si>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</si>
  <si>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</si>
  <si>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</si>
  <si>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</si>
  <si>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</si>
  <si>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</si>
  <si>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</si>
  <si>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</si>
  <si>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</si>
  <si>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</si>
  <si>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Урология</t>
  </si>
  <si>
    <t>st30.001</t>
  </si>
  <si>
    <t>Тубулоинтерстициальные болезни почек, другие болезни мочевой системы</t>
  </si>
  <si>
    <t>st30.002</t>
  </si>
  <si>
    <t>Камни мочевой системы; симптомы, относящиеся к мочевой системе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</si>
  <si>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</si>
  <si>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</si>
  <si>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st30.004</t>
  </si>
  <si>
    <t>Болезни предстательной железы</t>
  </si>
  <si>
    <t>st30.005</t>
  </si>
  <si>
    <t xml:space="preserve">Другие болезни, врожденые аномалии, повреждения мочевой системы и мужских половых органов 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</si>
  <si>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</si>
  <si>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</si>
  <si>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</si>
  <si>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</si>
  <si>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</si>
  <si>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</si>
  <si>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</si>
  <si>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</si>
  <si>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</si>
  <si>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</si>
  <si>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</si>
  <si>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</si>
  <si>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</si>
  <si>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</si>
  <si>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</si>
  <si>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</si>
  <si>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</si>
  <si>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</si>
  <si>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</si>
  <si>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</si>
  <si>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Хирургия</t>
  </si>
  <si>
    <t>st31.001</t>
  </si>
  <si>
    <t>Болезни лимфатических сосудов и лимфатических узлов</t>
  </si>
  <si>
    <t>st31.002</t>
  </si>
  <si>
    <t>Операции на коже, подкожной клетчатке, придатках кожи (уровень 1)</t>
  </si>
  <si>
    <t>st31.003</t>
  </si>
  <si>
    <t>Операции на коже, подкожной клетчатке, придатках кожи (уровень 2)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</si>
  <si>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</si>
  <si>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</si>
  <si>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</si>
  <si>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</si>
  <si>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</si>
  <si>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</si>
  <si>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</si>
  <si>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</si>
  <si>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</si>
  <si>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</si>
  <si>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</si>
  <si>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</si>
  <si>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</si>
  <si>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</si>
  <si>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st31.011</t>
  </si>
  <si>
    <t>Болезни молочной железы, новообразования молочной железы доброкачественные,  in 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</si>
  <si>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</si>
  <si>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</si>
  <si>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</si>
  <si>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</si>
  <si>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</si>
  <si>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</si>
  <si>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st31.015</t>
  </si>
  <si>
    <t>Остеомиелит (уровень 3)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</si>
  <si>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</si>
  <si>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</si>
  <si>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</si>
  <si>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 situ кожи, жировой ткани и другие болезни кожи</t>
  </si>
  <si>
    <t>st31.018</t>
  </si>
  <si>
    <t>Открытые раны, поверхностные, другие и неуточненные травмы</t>
  </si>
  <si>
    <t>st31.019</t>
  </si>
  <si>
    <t>Операции на молочной железе  (кроме злокачественных новообразований)</t>
  </si>
  <si>
    <t>Хирургия (абдоминальная)</t>
  </si>
  <si>
    <t>st32.001</t>
  </si>
  <si>
    <t>Операции на желчном пузыре и желчевыводящих путях (уровень 1)</t>
  </si>
  <si>
    <t>st32.002</t>
  </si>
  <si>
    <t>Операции на желчном пузыре и желчевыводящих путях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</si>
  <si>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</si>
  <si>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</si>
  <si>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</si>
  <si>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</si>
  <si>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</si>
  <si>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</si>
  <si>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</si>
  <si>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</si>
  <si>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</si>
  <si>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</si>
  <si>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</si>
  <si>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</si>
  <si>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</si>
  <si>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</si>
  <si>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</si>
  <si>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</si>
  <si>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</si>
  <si>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</si>
  <si>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</si>
  <si>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</si>
  <si>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</si>
  <si>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</si>
  <si>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</si>
  <si>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</si>
  <si>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</si>
  <si>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</si>
  <si>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st32.019</t>
  </si>
  <si>
    <t>Операции по поводу грыж, взрослые (уровень 4)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</si>
  <si>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</si>
  <si>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</si>
  <si>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</si>
  <si>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</si>
  <si>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</si>
  <si>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</si>
  <si>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Хирургия (комбустиология)</t>
  </si>
  <si>
    <t>st33.001</t>
  </si>
  <si>
    <t>Отморожения (уровень 1)</t>
  </si>
  <si>
    <t>st33.002</t>
  </si>
  <si>
    <t>Отморожения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</si>
  <si>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</si>
  <si>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</si>
  <si>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</si>
  <si>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</si>
  <si>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</si>
  <si>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</si>
  <si>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</si>
  <si>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</si>
  <si>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</si>
  <si>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</si>
  <si>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st33.008</t>
  </si>
  <si>
    <t>Ожоги (уровень 4, 5) с синдромом органной дисфункции</t>
  </si>
  <si>
    <t>Челюстно-лицевая хирургия</t>
  </si>
  <si>
    <t>st34.001</t>
  </si>
  <si>
    <t>Болезни полости рта, слюнных желез и челюстей, врожденные аномалии лица и шеи, взрослые</t>
  </si>
  <si>
    <t>st34.002</t>
  </si>
  <si>
    <t>Операции на органах  полости рта (уровень 1)</t>
  </si>
  <si>
    <t>st34.003</t>
  </si>
  <si>
    <t>Операции на органах  полости рта (уровень 2)</t>
  </si>
  <si>
    <t>st34.004</t>
  </si>
  <si>
    <t>Операции на органах  полости рта  (уровень 3)</t>
  </si>
  <si>
    <t>st34.005</t>
  </si>
  <si>
    <t>Операции на органах  полости рта  (уровень 4)</t>
  </si>
  <si>
    <t>Эндокринология</t>
  </si>
  <si>
    <t>st35.001</t>
  </si>
  <si>
    <t>Сахарный диабет, взрослые (уровень 1)</t>
  </si>
  <si>
    <t>st35.002</t>
  </si>
  <si>
    <t>Сахарный диабет, взрослые (уровень 2)</t>
  </si>
  <si>
    <t>st35.003</t>
  </si>
  <si>
    <t>Заболевания гипофиза, взрослые</t>
  </si>
  <si>
    <t>st35.004</t>
  </si>
  <si>
    <t>Другие болезни эндокринной системы, взрослые (уровень 1)</t>
  </si>
  <si>
    <t>st35.005</t>
  </si>
  <si>
    <t>Другие болезни эндокринной системы, взрослые (уровень 2)</t>
  </si>
  <si>
    <t>st35.006</t>
  </si>
  <si>
    <t>Новообразования эндокринных желез доброкачественные,  in situ, неопределенного и неизвестного характера</t>
  </si>
  <si>
    <t>st35.007</t>
  </si>
  <si>
    <t>Расстройства питания</t>
  </si>
  <si>
    <t>st35.008</t>
  </si>
  <si>
    <t>Другие нарушения обмена веществ</t>
  </si>
  <si>
    <t>st35.009</t>
  </si>
  <si>
    <t>Кистозный фиброз</t>
  </si>
  <si>
    <t>Прочее</t>
  </si>
  <si>
    <t>st36.001</t>
  </si>
  <si>
    <t>Комплексное лечение с применением препаратов иммуноглобулина</t>
  </si>
  <si>
    <t>st36.002</t>
  </si>
  <si>
    <t>Редкие генетические заболевания</t>
  </si>
  <si>
    <t>st36.003</t>
  </si>
  <si>
    <t>Лечение с применением генно-инженерных биологических препаратов и селективных иммунодепрессантов(Нет КСГ. Разделился по уровням)</t>
  </si>
  <si>
    <t>st36.004</t>
  </si>
  <si>
    <t>Факторы, влияющие на состояние здоровья  населения и обращения в учреждения здравоохранения</t>
  </si>
  <si>
    <t>st36.020</t>
  </si>
  <si>
    <t>Оказание услуг диализа (только для федеральных медицинских организаций) (уровень 1)</t>
  </si>
  <si>
    <t>st36.021</t>
  </si>
  <si>
    <t>Оказание услуг диализа (только для федеральных медицинских организаций) (уровень 2)</t>
  </si>
  <si>
    <t>st36.022</t>
  </si>
  <si>
    <t>Оказание услуг диализа (только для федеральных медицинских организаций) (уровень 3)</t>
  </si>
  <si>
    <t>st36.023</t>
  </si>
  <si>
    <t>Оказание услуг диализа (только для федеральных медицинских организаций) (уровень 4)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</si>
  <si>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</si>
  <si>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</si>
  <si>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st36.006</t>
  </si>
  <si>
    <t>Отторжение, отмирание трансплантата органов и тканей</t>
  </si>
  <si>
    <t>st36.007</t>
  </si>
  <si>
    <t>Установка, замена, заправка помп для лекарственных препаратов</t>
  </si>
  <si>
    <t>st36.008</t>
  </si>
  <si>
    <t>Интенсивная терапия пациентов с нейрогенными нарушениями жизненно-важных функций, нуждающихся в их длительном искусственном замещении</t>
  </si>
  <si>
    <t>st36.009</t>
  </si>
  <si>
    <t>Реинфузия аутокрови</t>
  </si>
  <si>
    <t>st36.010</t>
  </si>
  <si>
    <t>Балонная внутриаортальная контрпульсация</t>
  </si>
  <si>
    <t>st36.011</t>
  </si>
  <si>
    <t>Экстракорпоральная мембранная оксигенация</t>
  </si>
  <si>
    <t>st36.012</t>
  </si>
  <si>
    <t>Злокачественое новообразование без специального противоопухолевого лечения</t>
  </si>
  <si>
    <t>st36.013</t>
  </si>
  <si>
    <t>Проведение антимикробной терапии инфекций, вызванных полирезистентными микроорганизмами (уровень 1)</t>
  </si>
  <si>
    <t>st36.014</t>
  </si>
  <si>
    <t>Проведение антимикробной терапии инфекций, вызванных полирезистентными микроорганизмами (уровень 2)</t>
  </si>
  <si>
    <t>st36.015</t>
  </si>
  <si>
    <t>Проведение антимикробной терапии инфекций, вызванных полирезистентными микроорганизмами (уровень 3)</t>
  </si>
  <si>
    <t>st36.016</t>
  </si>
  <si>
    <t>Проведение иммунизации против респираторно-синцитиальной вирусной инфекции</t>
  </si>
  <si>
    <t>st36.017</t>
  </si>
  <si>
    <t>Лечение с применением генно-инженерных биологических препаратов и селективных иммунодепрессантов (уровень 1)</t>
  </si>
  <si>
    <t>st36.018</t>
  </si>
  <si>
    <t>Лечение с применением генно-инженерных биологических препаратов и селективных иммунодепрессантов (уровень 2)</t>
  </si>
  <si>
    <t>st36.019</t>
  </si>
  <si>
    <t>Лечение с применением генно-инженерных биологических препаратов и селективных иммунодепрессантов (уровень 3)</t>
  </si>
  <si>
    <t>Медицинская реабилитация</t>
  </si>
  <si>
    <t>st37.001</t>
  </si>
  <si>
    <t>Медицинская реабилитация пациентов с заболеваниями центральной нервной системы (3 балла по ШРМ)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</si>
  <si>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</si>
  <si>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</si>
  <si>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</si>
  <si>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</si>
  <si>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st37.004</t>
  </si>
  <si>
    <t>Медицинская реабилитация пациентов с заболеваниями центральной нервной системы (6 баллов по ШРМ)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</si>
  <si>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</si>
  <si>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</si>
  <si>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</si>
  <si>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баллов по ШРМ)</t>
  </si>
  <si>
    <t>st37.007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</si>
  <si>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</si>
  <si>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st37.008</t>
  </si>
  <si>
    <t>Медицинская кардиореабилитация (3 балла по ШРМ)</t>
  </si>
  <si>
    <t>st37.009</t>
  </si>
  <si>
    <t>Медицинская кардиореабилитация (4 балла по ШРМ)</t>
  </si>
  <si>
    <t>st37.010</t>
  </si>
  <si>
    <t>Медицинская кардиореабилитация (5 балла по ШРМ)</t>
  </si>
  <si>
    <t>st37.011</t>
  </si>
  <si>
    <t>Медицинская реабилитация пациентов при других соматических заболеваниях (3 балла по ШРМ)</t>
  </si>
  <si>
    <t>st37.012</t>
  </si>
  <si>
    <t>Медицинская реабилитация пациентов при других соматических заболеваниях (4 балла по ШРМ)</t>
  </si>
  <si>
    <t>st37.013</t>
  </si>
  <si>
    <t>Медицинская реабилитация пациентов при других соматических заболеваниях (5 балла по ШРМ)</t>
  </si>
  <si>
    <t>st37.014</t>
  </si>
  <si>
    <t>Медицинская реабилитация детей, перенесших заболевания перинатального периода</t>
  </si>
  <si>
    <t>st37.015</t>
  </si>
  <si>
    <t>Медицинская реабилитация детей с нарушениями слуха без замены речевого процессора системы кохлеарной имплантации</t>
  </si>
  <si>
    <t>st37.016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</si>
  <si>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</si>
  <si>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</si>
  <si>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</si>
  <si>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</si>
  <si>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 после хирургической коррекции врожденных пороков развития органов и систем</t>
  </si>
  <si>
    <t>st37.019</t>
  </si>
  <si>
    <t>Медицинская реабилитация после онкоортопедических операций</t>
  </si>
  <si>
    <t>st37.020</t>
  </si>
  <si>
    <t>Медицинская реабилитация по поводу постмастэктомического синдрома в онкологии</t>
  </si>
  <si>
    <t>st37.021</t>
  </si>
  <si>
    <t>Медицинская реабилитация после перенесенной коронавирусной инфекции COVID-19 (3 балла по ШРМ)</t>
  </si>
  <si>
    <t>st37.022</t>
  </si>
  <si>
    <t>Медицинская реабилитация после перенесенной коронавирусной инфекции COVID-19 (4 балла по ШРМ)</t>
  </si>
  <si>
    <t>st37.023</t>
  </si>
  <si>
    <t>Медицинская реабилитация после перенесенной коронавирусной инфекции COVID-19 (5 баллов по ШРМ)</t>
  </si>
  <si>
    <t>Гериатрия</t>
  </si>
  <si>
    <t>st38.001</t>
  </si>
  <si>
    <t>Соматические заболевания, осложненные старческой астенией</t>
  </si>
  <si>
    <t>31.01.2022 №1</t>
  </si>
  <si>
    <t xml:space="preserve">ИТОГО </t>
  </si>
  <si>
    <t>Приложение № 3</t>
  </si>
  <si>
    <t>Стоимость услуги, руб.</t>
  </si>
  <si>
    <t>Объемы медицинской помощи за счет средств ОМС в  условиях   дневного стационара при поликлинике  в разрезе  клинико-статистических групп заболеваний  на 2022 год</t>
  </si>
  <si>
    <t>Код профиля</t>
  </si>
  <si>
    <t>базовая ставка с 01.01.2022</t>
  </si>
  <si>
    <t>коэффициент относительной затратоемкости с 01.01.2022</t>
  </si>
  <si>
    <t>Дзп 
(доля заработной платы) с 01.01.2022</t>
  </si>
  <si>
    <t>коэффициент специфики с 01.01.2022</t>
  </si>
  <si>
    <t>КГБУЗ "Ванинская центральная районная больница" министерства здравоохранения Хабаровского края</t>
  </si>
  <si>
    <t>ds01</t>
  </si>
  <si>
    <t>ds02</t>
  </si>
  <si>
    <t>ds02.001</t>
  </si>
  <si>
    <t>Осложнения беременности, родов, послеродового периода</t>
  </si>
  <si>
    <t>ds02.002</t>
  </si>
  <si>
    <t>Болезни женских половых органов</t>
  </si>
  <si>
    <t>ds02.003</t>
  </si>
  <si>
    <t>ds02.004</t>
  </si>
  <si>
    <t>ds02.006</t>
  </si>
  <si>
    <t>Искусственное прерывание беременности (аборт)</t>
  </si>
  <si>
    <t>ds02.007</t>
  </si>
  <si>
    <t>Аборт медикаментозный</t>
  </si>
  <si>
    <t>ds02.008</t>
  </si>
  <si>
    <t>Экстракорпоральное оплодотворение (уровень 1) 5.6.</t>
  </si>
  <si>
    <t>ds02.009</t>
  </si>
  <si>
    <t>Экстракорпоральное оплодотворение (уровень 2) 5.4.; 5.5.</t>
  </si>
  <si>
    <t>ds02.010</t>
  </si>
  <si>
    <t>Экстракорпоральное оплодотворение (уровень 3) 5.2.; 5.3.</t>
  </si>
  <si>
    <t>ds02.011</t>
  </si>
  <si>
    <t>Экстракорпоральное оплодотворение (уровень 4)  5.1.</t>
  </si>
  <si>
    <t>ds03</t>
  </si>
  <si>
    <t>ds03.001</t>
  </si>
  <si>
    <t>ds04</t>
  </si>
  <si>
    <t>ds04.001</t>
  </si>
  <si>
    <t>Болезни органов пищеварения, взрослые</t>
  </si>
  <si>
    <t>ds05</t>
  </si>
  <si>
    <t>ds05.001</t>
  </si>
  <si>
    <t>Болезни крови (уровень 1)</t>
  </si>
  <si>
    <t>ds05.002</t>
  </si>
  <si>
    <t>Болезни крови (уровень 2)</t>
  </si>
  <si>
    <t>ds05.005</t>
  </si>
  <si>
    <t>ds06</t>
  </si>
  <si>
    <t>Дерматовенерология</t>
  </si>
  <si>
    <t>ds06.002</t>
  </si>
  <si>
    <t>ds06.003</t>
  </si>
  <si>
    <t>ds06.004</t>
  </si>
  <si>
    <t>ds06.005</t>
  </si>
  <si>
    <t>ds07</t>
  </si>
  <si>
    <t>ds07.001</t>
  </si>
  <si>
    <t>Болезни системы кровообращения, дети</t>
  </si>
  <si>
    <t>ds08</t>
  </si>
  <si>
    <t>ds08.001</t>
  </si>
  <si>
    <t>ds08.002</t>
  </si>
  <si>
    <t>ds08.003</t>
  </si>
  <si>
    <t>Лекарственная терапия при других злокачественных новообразованиях лимфоидной и кроветворной тканей, дети</t>
  </si>
  <si>
    <t>ds09</t>
  </si>
  <si>
    <t>ds09.001</t>
  </si>
  <si>
    <t xml:space="preserve">Операции на мужских половых органах, дети </t>
  </si>
  <si>
    <t>ds09.002</t>
  </si>
  <si>
    <t>Операции на почке и мочевыделительной системе, дети</t>
  </si>
  <si>
    <t>ds10</t>
  </si>
  <si>
    <t>ds10.001</t>
  </si>
  <si>
    <t xml:space="preserve">Операции по поводу грыж, дети </t>
  </si>
  <si>
    <t>ds11</t>
  </si>
  <si>
    <t>ds11.001</t>
  </si>
  <si>
    <t>ds11.002</t>
  </si>
  <si>
    <t>Другие болезни эндокринной системы, дети</t>
  </si>
  <si>
    <t>ds12</t>
  </si>
  <si>
    <t>ds12.001</t>
  </si>
  <si>
    <t>Вирусный гепатит В хронический, лекарственная терапия</t>
  </si>
  <si>
    <t>ds12.010</t>
  </si>
  <si>
    <t>Лечение хронического вирусного гепатита C (уровень 1)</t>
  </si>
  <si>
    <t>ds12.011</t>
  </si>
  <si>
    <t>Лечение хронического вирусного гепатита C (уровень 2)</t>
  </si>
  <si>
    <t>ds12.005</t>
  </si>
  <si>
    <t>Другие вирусные гепатиты</t>
  </si>
  <si>
    <t>ds12.006</t>
  </si>
  <si>
    <t>Инфекционные и паразитарные болезни, взрослые</t>
  </si>
  <si>
    <t>ds12.007</t>
  </si>
  <si>
    <t>Инфекционные и паразитарные болезни, дети</t>
  </si>
  <si>
    <t>ds12.008</t>
  </si>
  <si>
    <t>Респираторные инфекции верхних дыхательных путей, взрослые</t>
  </si>
  <si>
    <t>ds12.009</t>
  </si>
  <si>
    <t>ds13</t>
  </si>
  <si>
    <t>ds13.001</t>
  </si>
  <si>
    <t>Болезни системы кровообращения, взрослые</t>
  </si>
  <si>
    <t>ds13.002</t>
  </si>
  <si>
    <t>Болезни системы кровообращения с применением инвазивных методов</t>
  </si>
  <si>
    <t>ds13.003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</si>
  <si>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</si>
  <si>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ds14</t>
  </si>
  <si>
    <t>ds14.001</t>
  </si>
  <si>
    <t>Операции на кишечнике и анальной области  (уровень 1)</t>
  </si>
  <si>
    <t>ds14.002</t>
  </si>
  <si>
    <t>Операции на кишечнике и анальной области  (уровень 2)</t>
  </si>
  <si>
    <t>ds15</t>
  </si>
  <si>
    <t>ds15.001</t>
  </si>
  <si>
    <t>Болезни нервной системы, хромосомные аномалии</t>
  </si>
  <si>
    <t>ds15.002</t>
  </si>
  <si>
    <t>ds15.003</t>
  </si>
  <si>
    <t>ds16</t>
  </si>
  <si>
    <t>ds16.001</t>
  </si>
  <si>
    <t>Болезни и травмы позвоночника, спинного мозга, последствия внутричерепной травмы, сотрясение головного мозга</t>
  </si>
  <si>
    <t>ds16.002</t>
  </si>
  <si>
    <t xml:space="preserve">Операции на периферической нервной системе </t>
  </si>
  <si>
    <t>ds17</t>
  </si>
  <si>
    <t>ds17.001</t>
  </si>
  <si>
    <t>Нарушения, возникшие в перинатальном периоде</t>
  </si>
  <si>
    <t>ds18</t>
  </si>
  <si>
    <t>ds18.001</t>
  </si>
  <si>
    <t>Гломерулярные болезни, почечная недостаточность (без диализа)</t>
  </si>
  <si>
    <t>ds18.002</t>
  </si>
  <si>
    <t xml:space="preserve">Лекарственная терапия у пациентов, получающих диализ </t>
  </si>
  <si>
    <t>ds18.003</t>
  </si>
  <si>
    <t>Формирование, имплантация, удаление, смена доступа для диализа</t>
  </si>
  <si>
    <t>ds18.004</t>
  </si>
  <si>
    <t>Другие болезни почек</t>
  </si>
  <si>
    <t>ds19</t>
  </si>
  <si>
    <t>ds19.016</t>
  </si>
  <si>
    <t>ds19.017</t>
  </si>
  <si>
    <t>ds19.028</t>
  </si>
  <si>
    <t>ds19.029</t>
  </si>
  <si>
    <t>Госпитализация в диагностических целях с постановкой (подтверждением) диагноза злокачественного новообразования с использованием ПЭТ КТ</t>
  </si>
  <si>
    <t>ds19.033</t>
  </si>
  <si>
    <t>Госпитализация в диагностических целях с проведением биопсии и последующим проведением молекулярно-генетического и (или) иммуногистохимического исследования</t>
  </si>
  <si>
    <t>ds19.080</t>
  </si>
  <si>
    <t>ds19.081</t>
  </si>
  <si>
    <t>ds19.082</t>
  </si>
  <si>
    <t>ds19.083</t>
  </si>
  <si>
    <t>ds19.084</t>
  </si>
  <si>
    <t>ds19.085</t>
  </si>
  <si>
    <t>ds19.086</t>
  </si>
  <si>
    <t>ds19.087</t>
  </si>
  <si>
    <t>ds19.088</t>
  </si>
  <si>
    <t>ds19.089</t>
  </si>
  <si>
    <t>ds19.090</t>
  </si>
  <si>
    <t>ds19.091</t>
  </si>
  <si>
    <t>ds19.092</t>
  </si>
  <si>
    <t>ds19.093</t>
  </si>
  <si>
    <t>ds19.094</t>
  </si>
  <si>
    <t>ds19.095</t>
  </si>
  <si>
    <t>ds19.096</t>
  </si>
  <si>
    <t>ds19.050</t>
  </si>
  <si>
    <t>ds19.051</t>
  </si>
  <si>
    <t>ds19.052</t>
  </si>
  <si>
    <t>ds19.053</t>
  </si>
  <si>
    <t>ds19.054</t>
  </si>
  <si>
    <t>ds19.055</t>
  </si>
  <si>
    <t>ds19.056</t>
  </si>
  <si>
    <t>ds19.057</t>
  </si>
  <si>
    <t>ds19.058</t>
  </si>
  <si>
    <t>Лучевая терапия в сочетании с лекарственной терапией (уровень 1)</t>
  </si>
  <si>
    <t>ds19.060</t>
  </si>
  <si>
    <t>ds19.061</t>
  </si>
  <si>
    <t>ds19.062</t>
  </si>
  <si>
    <t>ds19.063</t>
  </si>
  <si>
    <t>ЗНО лимфоидной и кроветворной тканей без специального противоопухолевого лечения (уровень 1)</t>
  </si>
  <si>
    <t>ds19.064</t>
  </si>
  <si>
    <t>ЗНО лимфоидной и кроветворной тканей без специального противоопухолевого лечения (уровень 2)</t>
  </si>
  <si>
    <t>ds19.065</t>
  </si>
  <si>
    <t>ЗНО лимфоидной и кроветворной тканей без специального противоопухолевого лечения (уровень 3)</t>
  </si>
  <si>
    <t>ds19.066</t>
  </si>
  <si>
    <t>ЗНО лимфоидной и кроветворной тканей без специального противоопухолевого лечения (уровень 4)</t>
  </si>
  <si>
    <t>ds19.067</t>
  </si>
  <si>
    <t>ds19.068</t>
  </si>
  <si>
    <t>ds19.069</t>
  </si>
  <si>
    <t>ds19.070</t>
  </si>
  <si>
    <t>ЗНО лимфоидной и кроветворной тканей, лекарственная терапия, взрослые (уровень 4)</t>
  </si>
  <si>
    <t>ds19.071</t>
  </si>
  <si>
    <t>ds19.072</t>
  </si>
  <si>
    <t>ds19.073</t>
  </si>
  <si>
    <t>ds19.074</t>
  </si>
  <si>
    <t>ds19.075</t>
  </si>
  <si>
    <t>ds19.076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</si>
  <si>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</si>
  <si>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</si>
  <si>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</si>
  <si>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</si>
  <si>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ds19.079</t>
  </si>
  <si>
    <t>ds20</t>
  </si>
  <si>
    <t>ds20.001</t>
  </si>
  <si>
    <t>Болезни уха, горла, носа</t>
  </si>
  <si>
    <t>ds20.002</t>
  </si>
  <si>
    <t>ds20.003</t>
  </si>
  <si>
    <t>ds20.004</t>
  </si>
  <si>
    <t>ds20.005</t>
  </si>
  <si>
    <t>ds20.006</t>
  </si>
  <si>
    <t>ds21</t>
  </si>
  <si>
    <t>ds21.001</t>
  </si>
  <si>
    <t>Болезни и травмы глаза</t>
  </si>
  <si>
    <t>ds21.002</t>
  </si>
  <si>
    <t>ds21.003</t>
  </si>
  <si>
    <t>ds21.004</t>
  </si>
  <si>
    <t>ds21.005</t>
  </si>
  <si>
    <t>ds21.006</t>
  </si>
  <si>
    <t>ds22</t>
  </si>
  <si>
    <t>ds22.001</t>
  </si>
  <si>
    <t>Системные поражения соединительной ткани, артропатии, спондилопатии, дети</t>
  </si>
  <si>
    <t>ds22.002</t>
  </si>
  <si>
    <t>Болезни органов пищеварения, дети</t>
  </si>
  <si>
    <t>ds23</t>
  </si>
  <si>
    <t>ds23.001</t>
  </si>
  <si>
    <t>Болезни органов дыхания</t>
  </si>
  <si>
    <t>ds24</t>
  </si>
  <si>
    <t>ds24.001</t>
  </si>
  <si>
    <t>Системные поражения соединительной ткани, артропатии, спондилопатии, взрослые</t>
  </si>
  <si>
    <t>ds25</t>
  </si>
  <si>
    <t>ds25.001</t>
  </si>
  <si>
    <t>ds25.002</t>
  </si>
  <si>
    <t>ds25.003</t>
  </si>
  <si>
    <t>ds26</t>
  </si>
  <si>
    <t>ds26.001</t>
  </si>
  <si>
    <t>ds27</t>
  </si>
  <si>
    <t>ds27.001</t>
  </si>
  <si>
    <t>ds28</t>
  </si>
  <si>
    <t>ds28.001</t>
  </si>
  <si>
    <t xml:space="preserve">Операции на нижних дыхательных путях и легочной ткани, органах средостения </t>
  </si>
  <si>
    <t>ds29</t>
  </si>
  <si>
    <t>ds29.001</t>
  </si>
  <si>
    <t>ds29.002</t>
  </si>
  <si>
    <t>ds29.003</t>
  </si>
  <si>
    <t>ds29.004</t>
  </si>
  <si>
    <t>Заболевания опорно-двигательного аппарата, травмы, болезни мягких тканей</t>
  </si>
  <si>
    <t>ds30</t>
  </si>
  <si>
    <t>ds30.001</t>
  </si>
  <si>
    <t>Болезни, врожденные аномалии, повреждения мочевой системы и мужских половых органов</t>
  </si>
  <si>
    <t>ds30.002</t>
  </si>
  <si>
    <t>ds30.003</t>
  </si>
  <si>
    <t>ds30.004</t>
  </si>
  <si>
    <t>ds30.005</t>
  </si>
  <si>
    <t>ds30.006</t>
  </si>
  <si>
    <t>ds31</t>
  </si>
  <si>
    <t>ds31.001</t>
  </si>
  <si>
    <t xml:space="preserve">Болезни , новообразования молочной железы </t>
  </si>
  <si>
    <t>ds31.002</t>
  </si>
  <si>
    <t>ds31.003</t>
  </si>
  <si>
    <t>ds31.004</t>
  </si>
  <si>
    <t>ds31.005</t>
  </si>
  <si>
    <t>Операции на органах кроветворения и иммунной системы</t>
  </si>
  <si>
    <t>ds31.006</t>
  </si>
  <si>
    <t xml:space="preserve">Операции на молочной железе </t>
  </si>
  <si>
    <t>ds32</t>
  </si>
  <si>
    <t>ds32.001</t>
  </si>
  <si>
    <t>ds32.002</t>
  </si>
  <si>
    <t>ds32.003</t>
  </si>
  <si>
    <t>ds32.004</t>
  </si>
  <si>
    <t>ds32.005</t>
  </si>
  <si>
    <t>ds32.006</t>
  </si>
  <si>
    <t>Операции на желчном пузыре и желчевыводящих путях</t>
  </si>
  <si>
    <t>ds32.007</t>
  </si>
  <si>
    <t>ds32.008</t>
  </si>
  <si>
    <t>ds33</t>
  </si>
  <si>
    <t>ds33.001</t>
  </si>
  <si>
    <t xml:space="preserve">Ожоги и отморожения </t>
  </si>
  <si>
    <t>ds34</t>
  </si>
  <si>
    <t>ds34.001</t>
  </si>
  <si>
    <t>ds34.002</t>
  </si>
  <si>
    <t>ds34.003</t>
  </si>
  <si>
    <t>ds35</t>
  </si>
  <si>
    <t>ds35.001</t>
  </si>
  <si>
    <t>Сахарный диабет, взрослые</t>
  </si>
  <si>
    <t>ds35.002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</si>
  <si>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</si>
  <si>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ds35.003</t>
  </si>
  <si>
    <t>ds35.004</t>
  </si>
  <si>
    <t>Лечение кистозного фиброза с применением ингаляционной антибактериальной терапии</t>
  </si>
  <si>
    <t>ds36</t>
  </si>
  <si>
    <t>ds36.001</t>
  </si>
  <si>
    <t>Комплексное лечение  с применением препаратов иммуноглобулина</t>
  </si>
  <si>
    <t>ds36.002</t>
  </si>
  <si>
    <t>ds36.011</t>
  </si>
  <si>
    <t>Оказание услуг диализа (только для федеральных медицинских организаций)</t>
  </si>
  <si>
    <t>ds36.003</t>
  </si>
  <si>
    <t>Госпитализация в дневной стационар в  диагностических целях с постановкой диагноза туберкулеза, ВИЧ-инфекции, психического заболевания</t>
  </si>
  <si>
    <t>ds36.005</t>
  </si>
  <si>
    <t>ds36.006</t>
  </si>
  <si>
    <t>ds36.007</t>
  </si>
  <si>
    <t>ds36.008</t>
  </si>
  <si>
    <t>ds36.009</t>
  </si>
  <si>
    <t>ds36.010</t>
  </si>
  <si>
    <t>ds37</t>
  </si>
  <si>
    <t>ds37.001</t>
  </si>
  <si>
    <t>Медицинская реабилитация пациентов с заболеваниями центральной нервной системы (2 балла по ШРМ)</t>
  </si>
  <si>
    <t>ds37.002</t>
  </si>
  <si>
    <t>ds37.003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</si>
  <si>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</si>
  <si>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ds37.004</t>
  </si>
  <si>
    <t>ds37.005</t>
  </si>
  <si>
    <t>Медицинская кардиореабилитация (2 балла по ШРМ)</t>
  </si>
  <si>
    <t>ds37.006</t>
  </si>
  <si>
    <t>ds37.007</t>
  </si>
  <si>
    <t>Медицинская реабилитация при других соматических заболеваниях (2 балла по ШРМ)</t>
  </si>
  <si>
    <t>ds37.008</t>
  </si>
  <si>
    <t>Медицинская реабилитация при других соматических заболеваниях (3 балла по ШРМ)</t>
  </si>
  <si>
    <t>ds37.009</t>
  </si>
  <si>
    <t>ds37.010</t>
  </si>
  <si>
    <t>ds37.011</t>
  </si>
  <si>
    <t>ds37.012</t>
  </si>
  <si>
    <t>ds37.013</t>
  </si>
  <si>
    <t>ds37.014</t>
  </si>
  <si>
    <t>ds37.015</t>
  </si>
  <si>
    <t>Медицинская реабилитация после перенесенной коронавирусной инфекции COVID-19 (2 балла по ШРМ)</t>
  </si>
  <si>
    <t>ds37.016</t>
  </si>
  <si>
    <t>ИТОГО</t>
  </si>
  <si>
    <t xml:space="preserve">Объемы медицинской помощи за счет средств ОМС в  условиях  стационара дневного прибывания в разрезе  клинико-статистических групп заболеваний  на 2022 год              
</t>
  </si>
  <si>
    <t>ds06.001</t>
  </si>
  <si>
    <t>Дерматозы( нет КСГ. )</t>
  </si>
  <si>
    <t>68.1</t>
  </si>
  <si>
    <t>ds19.091.1</t>
  </si>
  <si>
    <t>Лекарственная терапия при злокачественных новообразованиях (кроме лимфоидной и кроветворной тканей), взрослые (уровень 12, подуровень 1)</t>
  </si>
  <si>
    <t>68.2</t>
  </si>
  <si>
    <t>ds19.091.2</t>
  </si>
  <si>
    <t>Лекарственная терапия при злокачественных новообразованиях (кроме лимфоидной и кроветворной тканей), взрослые (уровень 12, подуровень 2)</t>
  </si>
  <si>
    <t>68.3</t>
  </si>
  <si>
    <t>ds19.091.3</t>
  </si>
  <si>
    <t>Лекарственная терапия при злокачественных новообразованиях (кроме лимфоидной и кроветворной тканей), взрослые (уровень 12, подуровень 3)</t>
  </si>
  <si>
    <t>69.1</t>
  </si>
  <si>
    <t>ds19.092.1</t>
  </si>
  <si>
    <t>Лекарственная терапия при злокачественных новообразованиях (кроме лимфоидной и кроветворной тканей), взрослые (уровень 13, подуровень 1)</t>
  </si>
  <si>
    <t>69.2</t>
  </si>
  <si>
    <t>ds19.092.2</t>
  </si>
  <si>
    <t>Лекарственная терапия при злокачественных новообразованиях (кроме лимфоидной и кроветворной тканей), взрослые (уровень 13, подуровень 2)</t>
  </si>
  <si>
    <t>69.3</t>
  </si>
  <si>
    <t>ds19.092.3</t>
  </si>
  <si>
    <t>Лекарственная терапия при злокачественных новообразованиях (кроме лимфоидной и кроветворной тканей), взрослые (уровень 13, подуровень 3)</t>
  </si>
  <si>
    <t>114.1</t>
  </si>
  <si>
    <t>ds21.006.1</t>
  </si>
  <si>
    <t>Операции на органе зрения (уровень 5) подуровень 1</t>
  </si>
  <si>
    <t>114.2</t>
  </si>
  <si>
    <t>ds21.006.2</t>
  </si>
  <si>
    <t>Операции на органе зрения (уровень 5) подуровень 2</t>
  </si>
  <si>
    <t>114.3</t>
  </si>
  <si>
    <t>ds21.006.3</t>
  </si>
  <si>
    <t>Операции на органе зрения (уровень 5) подуровень 3</t>
  </si>
  <si>
    <t>114.4</t>
  </si>
  <si>
    <t>ds21.006.4</t>
  </si>
  <si>
    <t>Операции на органе зрения (уровень 5) подуровень 4</t>
  </si>
  <si>
    <t>ds36.004</t>
  </si>
  <si>
    <t>Лечение с применением генно-инженерных биологических препаратов и селективных иммунодепрессантов (Нет этого КСГ)</t>
  </si>
  <si>
    <t>Медицинская реабилитация при других соматических заболеванияx (3 балла по ШРМ)</t>
  </si>
  <si>
    <t>Стоимость услуги, руб</t>
  </si>
  <si>
    <t xml:space="preserve">Приложение №1 </t>
  </si>
  <si>
    <t>Приложение № 2</t>
  </si>
  <si>
    <t xml:space="preserve">Таблица № 1.1 
к Приложению № 9
</t>
  </si>
  <si>
    <t xml:space="preserve">Тарифы на оплату единицы объема амбулаторной помощи </t>
  </si>
  <si>
    <t>№ п/п</t>
  </si>
  <si>
    <t>Наименование</t>
  </si>
  <si>
    <t>Базовый тариф</t>
  </si>
  <si>
    <t xml:space="preserve"> 1 районная группа</t>
  </si>
  <si>
    <t xml:space="preserve"> 3 районная группа</t>
  </si>
  <si>
    <t xml:space="preserve"> 4 районная группа</t>
  </si>
  <si>
    <t>КД=1,4</t>
  </si>
  <si>
    <t>КД=1,68</t>
  </si>
  <si>
    <t>КД=2,23</t>
  </si>
  <si>
    <t>КД=2,57</t>
  </si>
  <si>
    <t>1 условная единица трудоемкости в стоматологии</t>
  </si>
  <si>
    <t>Разовые посещения в связи с заболеванием</t>
  </si>
  <si>
    <t>Посещение центра здоровья для  проведения комплексного обследования</t>
  </si>
  <si>
    <t>X</t>
  </si>
  <si>
    <t xml:space="preserve">Посещение центра здоровья для динамического наблюдения </t>
  </si>
  <si>
    <t>Посещение в связи с диспансерным наблюдением</t>
  </si>
  <si>
    <t>Посещения с иными целями медицинских работников, имеющих среднее медцинское образование, ведущих самостоятельный прием</t>
  </si>
  <si>
    <t>Посещения с другими целями (патронаж, выдача справок и иных медицинских документов и др.)</t>
  </si>
  <si>
    <t>Посещения с другими целями (врача или среднего персонала) при проведении медицинского осмотра перед проведением профилактических прививок против новой коронавирусной инфекции (COVID-19)</t>
  </si>
  <si>
    <t>Посещения с другими целями (врача или среднего персонала) при проведении медицинского осмотра перед проведением профилактических прививок против новой коронавирусной инфекции (COVID-19), выполненные в период с 20-00 до 08-00 часов*</t>
  </si>
  <si>
    <t>Обращение в связи с заболеванием</t>
  </si>
  <si>
    <t>Посещение в неотложной форме</t>
  </si>
  <si>
    <t>Посещение в неотложной форме в травмпункте</t>
  </si>
  <si>
    <t>Посещение врачей приемных отделений при оказании медицинской помощи пациентам, не нуждающимся в оказании стационарной помощи</t>
  </si>
  <si>
    <t>Посещение в неотложной форме в фельдшерском, фельдшерско-акушерском пункте</t>
  </si>
  <si>
    <t>Амбулаторно-поликлиническая помощь в консультативно-диагностических центрах (отделениях):</t>
  </si>
  <si>
    <t>разовые посещения в связи с заболеванием</t>
  </si>
  <si>
    <t>посещения с иными целями медицинских работников, имеющих среднее медцинское образование, ведущих самостоятельный прием</t>
  </si>
  <si>
    <t>посещения с другими целями (патронаж, выдача справок и иных медицинских документов и др.)</t>
  </si>
  <si>
    <t>обращение по поводу заболевания</t>
  </si>
  <si>
    <t xml:space="preserve">Разовые посещения, выполненные мобильными выездными бригадами (выезды в районы края) </t>
  </si>
  <si>
    <t>Разовые посещения с применением передвижных форм предоставления медицинских услуг на базе водных транспортных средств</t>
  </si>
  <si>
    <t xml:space="preserve">Приложение № 4
</t>
  </si>
  <si>
    <t xml:space="preserve">Тарифы на диагностические услуги при оказании амбулаторно-поликлинической помощи </t>
  </si>
  <si>
    <t>Виды диагностических услуг</t>
  </si>
  <si>
    <t>Тарифы по диагностическим услугам, руб.</t>
  </si>
  <si>
    <t>Автоматические (закрытые системы) биохимические исследования</t>
  </si>
  <si>
    <t>Автоматические (закрытые системы) исследования гемостаза</t>
  </si>
  <si>
    <t>Биопсия лимфатического узла под контролем ультразвукового исследования</t>
  </si>
  <si>
    <t>Биопсия (мультифокальная) предстательной железы трансректальная пункционная под контролем ультразвукового исследования</t>
  </si>
  <si>
    <t>Биопсия печени под контролем ультразвукового исследования</t>
  </si>
  <si>
    <t>Велоэргометрия</t>
  </si>
  <si>
    <t>Выявление антигена SARS-CoV-2 с применением иммунохроматографических методов (ИХА)  в диагностических центрах  (в случаях выявления патологии легких при проведении КТ ОГК)*</t>
  </si>
  <si>
    <t>Иммунологические исследования методом проточной цитометрии и хемилюминисценции</t>
  </si>
  <si>
    <t>Ирригоскопия</t>
  </si>
  <si>
    <t>Исследование гормонов</t>
  </si>
  <si>
    <t>ИФА-диагностика</t>
  </si>
  <si>
    <t>Комплексная медицинская услуга для определения в специализированном кабинете по бесплодному браку показаний к  применению ЭКО у мужчин</t>
  </si>
  <si>
    <t>Комплексная медицинская услуга для определения в специализированном кабинете по бесплодному браку показаний к  применению ЭКО у женщин</t>
  </si>
  <si>
    <t>Компьютерная аудиометрия</t>
  </si>
  <si>
    <t>Лабораторные исследования</t>
  </si>
  <si>
    <t xml:space="preserve">Лазерное оперативное лечение </t>
  </si>
  <si>
    <t>Микробиологическое (культуральное) исследование мокроты на аэробные и факультативно-анаэробные микроорганизмы**</t>
  </si>
  <si>
    <t>Микробиологическое (культуральное) исследование мокроты на грибы грибы (дрожжевые и мицелиальные)**</t>
  </si>
  <si>
    <t>Неполная комплексная медицинская услуга для определения в специализированном кабинете по бесплодному браку показаний к применению ЭКО у мужчин  (спермограмма)</t>
  </si>
  <si>
    <t>Неполная комплексная медицинская услуга для определения в специализированном кабинете по бесплодному браку показаний к  применению ЭКО у женщин (антимюллеровый гормон крови)</t>
  </si>
  <si>
    <t>Неполная комплексная медицинская услуга для определения в специализированном КББ показаний к применению ЭКО у женщин (молекулярно-биологические исследования по результатам лечения)</t>
  </si>
  <si>
    <t>Обследование беременных женщин на маркеры вирусных гепатитов методом ИФА</t>
  </si>
  <si>
    <t xml:space="preserve">Определение онкомаркеров аппаратом эксперт-класса </t>
  </si>
  <si>
    <t>Отоакустическая эмиссия</t>
  </si>
  <si>
    <t>Полное офтальмологическое диагностическое обследование</t>
  </si>
  <si>
    <t>Полное офтальмологическое диагностическое обследование с ультратонким исследованием</t>
  </si>
  <si>
    <t>Программация электрокардиостимулятора</t>
  </si>
  <si>
    <t>ПЦР-диагностика (Real time)</t>
  </si>
  <si>
    <t>Позитронно-эмиссионная компьютерная томография</t>
  </si>
  <si>
    <t xml:space="preserve">Позитронно-эмиссионная компьютерная томография  с контрастным усилением </t>
  </si>
  <si>
    <t>Позитронно-эмиссионная компьютерная томография  (проведение совмещенного исследования без контрастного,  с контрастным усилением (ультравист)</t>
  </si>
  <si>
    <t>Пункционная биопсия щитовидной железы</t>
  </si>
  <si>
    <t>Пункция новообразования молочной железы прицельная пункционная под контролем ультразукового исследования</t>
  </si>
  <si>
    <t>Радионуклидные исследования</t>
  </si>
  <si>
    <t>Реоэнцефалография (РЭГ)</t>
  </si>
  <si>
    <t>Скрининговое УЗИ при сроке беременности 11-14 неделя по оценке антенатального развития плода</t>
  </si>
  <si>
    <t>Скрининговое УЗИ при сроке беременности 19-21 недели по оценке антенатального развития плода</t>
  </si>
  <si>
    <t>Спирография</t>
  </si>
  <si>
    <t>Суточное мониторирование артериального давления (СМАД)</t>
  </si>
  <si>
    <t xml:space="preserve">Сцинтиграфия </t>
  </si>
  <si>
    <t>Трепанбиопсия опухолей наружных локализаций, лимфатических узлов под визуальным контролем</t>
  </si>
  <si>
    <t>УЗИ-диагностика</t>
  </si>
  <si>
    <t>Холтеровское  мониторирование</t>
  </si>
  <si>
    <t>Цитологические исследования</t>
  </si>
  <si>
    <t>Чрезпищеводная электростимуляция  (ЧПЭС)</t>
  </si>
  <si>
    <t>ЭКГ</t>
  </si>
  <si>
    <t>Экспертное УЗИ беременных</t>
  </si>
  <si>
    <t>Эластография</t>
  </si>
  <si>
    <t>Электромиография</t>
  </si>
  <si>
    <t>Электроэнцефалография (ЭЭГ)</t>
  </si>
  <si>
    <t>Таблица № 5                                    
к Приложению № 9</t>
  </si>
  <si>
    <t>Тарифы на проведение отдельных видов диагностических (лабораторных) исследований, для которых установлены отдельные нормативы ТП ОМС (продолжение)</t>
  </si>
  <si>
    <t>Код услуги</t>
  </si>
  <si>
    <t>КД = 1,4</t>
  </si>
  <si>
    <t>КД = 1,68</t>
  </si>
  <si>
    <t>КД = 2,23</t>
  </si>
  <si>
    <t>КД = 2,57</t>
  </si>
  <si>
    <t>без контрастирования</t>
  </si>
  <si>
    <t>с внутривенным контрастированием</t>
  </si>
  <si>
    <t>A06.01.002</t>
  </si>
  <si>
    <t>Рентгенография мягких тканей лица</t>
  </si>
  <si>
    <t>A06.01.003</t>
  </si>
  <si>
    <t>Рентгенография мягких тканей шеи</t>
  </si>
  <si>
    <t>A06.01.004</t>
  </si>
  <si>
    <t>Рентгенография мягких тканей верхней конечности</t>
  </si>
  <si>
    <t>A06.01.005</t>
  </si>
  <si>
    <t>Рентгенография мягких тканей нижней конечности</t>
  </si>
  <si>
    <t>A06.01.006</t>
  </si>
  <si>
    <t>Рентгенография мягких тканей туловища</t>
  </si>
  <si>
    <t>A06.03.001</t>
  </si>
  <si>
    <t>Рентгенография черепа тангенциальная</t>
  </si>
  <si>
    <t>A06.03.001.001</t>
  </si>
  <si>
    <t>Рентгенография турецкого седла</t>
  </si>
  <si>
    <t>A06.03.001.002</t>
  </si>
  <si>
    <t>Рентгенография скуловой кости</t>
  </si>
  <si>
    <t>A06.03.003</t>
  </si>
  <si>
    <t>Рентгенография основания черепа</t>
  </si>
  <si>
    <t>A06.03.004</t>
  </si>
  <si>
    <t>Рентгенография черепных отверстий</t>
  </si>
  <si>
    <t>A06.03.005</t>
  </si>
  <si>
    <t>Рентгенография всего черепа, в одной или более проекциях</t>
  </si>
  <si>
    <t>A06.03.006</t>
  </si>
  <si>
    <t>Рентгенография ячеек решетчатой кости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</si>
  <si>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</si>
  <si>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</si>
  <si>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</si>
  <si>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</si>
  <si>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</si>
  <si>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</si>
  <si>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</si>
  <si>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</t>
  </si>
  <si>
    <t>A06.03.011</t>
  </si>
  <si>
    <t>Рентгенография шейно-дорсального отдела позвоночника</t>
  </si>
  <si>
    <t>A06.03.013</t>
  </si>
  <si>
    <t>Рентгенография грудного отдела позвоночника</t>
  </si>
  <si>
    <t>A06.03.014</t>
  </si>
  <si>
    <t>Рентгенография грудного и поясничного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</si>
  <si>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</si>
  <si>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</si>
  <si>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</si>
  <si>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</si>
  <si>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</si>
  <si>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</si>
  <si>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A06.03.017.001</t>
  </si>
  <si>
    <t>Рентгенография крестца</t>
  </si>
  <si>
    <t>A06.03.017.002</t>
  </si>
  <si>
    <t>Рентгенография копчика</t>
  </si>
  <si>
    <t>A06.03.018</t>
  </si>
  <si>
    <t>Рентгенография позвоночника, специальные исследования и проекции</t>
  </si>
  <si>
    <t>A06.03.019</t>
  </si>
  <si>
    <t>Рентгенография позвоночника с функциональными пробами</t>
  </si>
  <si>
    <t>A06.03.020</t>
  </si>
  <si>
    <t>Рентгенография позвоночника, вертикальная</t>
  </si>
  <si>
    <t>A06.03.021</t>
  </si>
  <si>
    <t>Рентгенография верхней конечности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</si>
  <si>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</si>
  <si>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</si>
  <si>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</si>
  <si>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</si>
  <si>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</si>
  <si>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</si>
  <si>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</si>
  <si>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</si>
  <si>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</si>
  <si>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</si>
  <si>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</si>
  <si>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</si>
  <si>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</si>
  <si>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</si>
  <si>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</si>
  <si>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</si>
  <si>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A06.03.031</t>
  </si>
  <si>
    <t>Рентгенография пясти</t>
  </si>
  <si>
    <t>A06.03.032</t>
  </si>
  <si>
    <t>Рентгенография кисти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</si>
  <si>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</si>
  <si>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</si>
  <si>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</si>
  <si>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</si>
  <si>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A06.03.035</t>
  </si>
  <si>
    <t>Рентгенография I пальца кисти</t>
  </si>
  <si>
    <t>A06.03.036</t>
  </si>
  <si>
    <t>Рентгенография нижней конечности</t>
  </si>
  <si>
    <t>A06.03.037</t>
  </si>
  <si>
    <t>Рентгенография подвздошной кости</t>
  </si>
  <si>
    <t>A06.03.038</t>
  </si>
  <si>
    <t>Рентгенография седалищной кости</t>
  </si>
  <si>
    <t>A06.03.039</t>
  </si>
  <si>
    <t>Рентгенография лобка</t>
  </si>
  <si>
    <t>A06.03.040</t>
  </si>
  <si>
    <t>Рентгенография лонного сочленения</t>
  </si>
  <si>
    <t>A06.03.041</t>
  </si>
  <si>
    <t>Рентгенография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</si>
  <si>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</si>
  <si>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</si>
  <si>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</si>
  <si>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</si>
  <si>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A06.03.044</t>
  </si>
  <si>
    <t>Рентгенография диафиза бедренной кости</t>
  </si>
  <si>
    <t>A06.03.045</t>
  </si>
  <si>
    <t>Рентгенография надколенника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</si>
  <si>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</si>
  <si>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</si>
  <si>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</si>
  <si>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</si>
  <si>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</si>
  <si>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</si>
  <si>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</si>
  <si>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</si>
  <si>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</si>
  <si>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</si>
  <si>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</si>
  <si>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</si>
  <si>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</si>
  <si>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Рентгенография стопы в одной проекции</t>
  </si>
  <si>
    <t>A06.03.053</t>
  </si>
  <si>
    <t>Рентгенография стопы в двух проекциях</t>
  </si>
  <si>
    <t>A06.03.053.001</t>
  </si>
  <si>
    <t>Рентгенография стопы с функциональной нагрузкой</t>
  </si>
  <si>
    <t>A06.03.054</t>
  </si>
  <si>
    <t>Рентгенография фаланг пальцев ноги</t>
  </si>
  <si>
    <t>A06.03.055</t>
  </si>
  <si>
    <t>Рентгенография I пальца стопы в одной проекции</t>
  </si>
  <si>
    <t>A06.03.056</t>
  </si>
  <si>
    <t>Рентгенография костей лицевого скелета</t>
  </si>
  <si>
    <t>A06.03.057</t>
  </si>
  <si>
    <t>Рентгенография пораженной части костного скелета</t>
  </si>
  <si>
    <t>A06.03.059</t>
  </si>
  <si>
    <t>Телерентгенография черепа в боковой проекции</t>
  </si>
  <si>
    <t>A06.03.060</t>
  </si>
  <si>
    <t>Рентгенография черепа в прямой проекции</t>
  </si>
  <si>
    <t>A06.03.061</t>
  </si>
  <si>
    <t>Рентгеноденситометрия</t>
  </si>
  <si>
    <t>A06.03.061.001</t>
  </si>
  <si>
    <t>Рентгеноденситометрия поясничного отдела позвоночника</t>
  </si>
  <si>
    <t>A06.03.061.002</t>
  </si>
  <si>
    <t>Рентгеноденситометрия проксимального отдела бедренной кости</t>
  </si>
  <si>
    <t>A06.03.063</t>
  </si>
  <si>
    <t>Рентгеноскопия позвоночника</t>
  </si>
  <si>
    <t>A06.03.064</t>
  </si>
  <si>
    <t>Рентгеноскопия черепа</t>
  </si>
  <si>
    <t>A06.04.001</t>
  </si>
  <si>
    <t>Рентгенография височно-нижнечелюстного сустава</t>
  </si>
  <si>
    <t>A06.04.002</t>
  </si>
  <si>
    <t>Рентгенография межпозвоночных сочленений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</si>
  <si>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</si>
  <si>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</si>
  <si>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</si>
  <si>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</si>
  <si>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</si>
  <si>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</si>
  <si>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</si>
  <si>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Рентгенография плечевого сустава</t>
  </si>
  <si>
    <t>A06.04.011</t>
  </si>
  <si>
    <t>Рентгенография тазобедренного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</si>
  <si>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</si>
  <si>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</si>
  <si>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</si>
  <si>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</si>
  <si>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</si>
  <si>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</si>
  <si>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A06.06.005</t>
  </si>
  <si>
    <t>Лимфорентгенография</t>
  </si>
  <si>
    <t>A06.07.001</t>
  </si>
  <si>
    <t>Панорамная рентгенография верхней челюсти</t>
  </si>
  <si>
    <t>A06.07.002</t>
  </si>
  <si>
    <t>Панорамная рентгенография нижней челюсти</t>
  </si>
  <si>
    <t>A06.07.008</t>
  </si>
  <si>
    <t>Рентгенография верхней челюсти в косой проекции</t>
  </si>
  <si>
    <t>A06.07.009</t>
  </si>
  <si>
    <t>Рентгенография нижней челюсти в боковой проекции</t>
  </si>
  <si>
    <t>A06.08.001</t>
  </si>
  <si>
    <t>Рентгенография носоглотки</t>
  </si>
  <si>
    <t>A06.08.001.001</t>
  </si>
  <si>
    <t>Рентгенография глотки с контрастированием</t>
  </si>
  <si>
    <t>A06.08.002</t>
  </si>
  <si>
    <t>Рентгенография гортани и трахеи</t>
  </si>
  <si>
    <t>A06.08.003</t>
  </si>
  <si>
    <t>Рентгенография придаточных пазух носа</t>
  </si>
  <si>
    <t>A06.08.003.001</t>
  </si>
  <si>
    <t>Рентгенография придаточных пазух носа с контрастированием</t>
  </si>
  <si>
    <t>A06.08.003.002</t>
  </si>
  <si>
    <t>Рентгенография лобной пазухи</t>
  </si>
  <si>
    <t>A06.08.003.003</t>
  </si>
  <si>
    <t>Рентгенография гайморовых пазух</t>
  </si>
  <si>
    <t>A06.08.005</t>
  </si>
  <si>
    <t>Рентгенография основной кости</t>
  </si>
  <si>
    <t>A06.09.001</t>
  </si>
  <si>
    <t>Рентгеноскопия легких</t>
  </si>
  <si>
    <t>A06.09.002</t>
  </si>
  <si>
    <t>Рентгенография мягких тканей грудной стенки</t>
  </si>
  <si>
    <t>A06.09.006</t>
  </si>
  <si>
    <t>Флюорография легких</t>
  </si>
  <si>
    <t>A06.09.006.001</t>
  </si>
  <si>
    <t>Флюорография легких цифровая</t>
  </si>
  <si>
    <t>A06.09.007</t>
  </si>
  <si>
    <t>Рентгенография легких</t>
  </si>
  <si>
    <t>A06.09.007.001</t>
  </si>
  <si>
    <t>Прицельная рентгенография органов грудной клетки</t>
  </si>
  <si>
    <t>A06.09.007.002</t>
  </si>
  <si>
    <t>Рентгенография легких цифровая</t>
  </si>
  <si>
    <t>A06.10.001</t>
  </si>
  <si>
    <t>Рентгеноскопия сердца и перикарда</t>
  </si>
  <si>
    <t>A06.10.002</t>
  </si>
  <si>
    <t>Рентгенография сердца в трех проекциях</t>
  </si>
  <si>
    <t>A06.10.004</t>
  </si>
  <si>
    <t>Рентгенография перикарда</t>
  </si>
  <si>
    <t>A06.11.001</t>
  </si>
  <si>
    <t>Рентгенография средостения</t>
  </si>
  <si>
    <t>A06.12.001</t>
  </si>
  <si>
    <t>Рентгенография аорты</t>
  </si>
  <si>
    <t>A06.14.001</t>
  </si>
  <si>
    <t>Рентгенография желчного пузыря</t>
  </si>
  <si>
    <t>A06.14.002</t>
  </si>
  <si>
    <t>Рентгенография печени</t>
  </si>
  <si>
    <t>A06.16.001</t>
  </si>
  <si>
    <t>Рентгенография пищевода</t>
  </si>
  <si>
    <t>A06.16.001.001</t>
  </si>
  <si>
    <t>Рентгеноскопия пищевода</t>
  </si>
  <si>
    <t>A06.16.001.002</t>
  </si>
  <si>
    <t>Рентгеноскопия пищевода с контрастированием</t>
  </si>
  <si>
    <t>A06.16.001.003</t>
  </si>
  <si>
    <t>Рентгенография пищевода с двойным контрастированием</t>
  </si>
  <si>
    <t>A06.16.003</t>
  </si>
  <si>
    <t>Рентгенография пищеводного отверстия диафрагмы</t>
  </si>
  <si>
    <t>A06.16.003.001</t>
  </si>
  <si>
    <t>Рентгеноскопия диафрагмы</t>
  </si>
  <si>
    <t>A06.16.004</t>
  </si>
  <si>
    <t>Рентгенография кардии</t>
  </si>
  <si>
    <t>A06.16.005</t>
  </si>
  <si>
    <t>Рентгенография кардиально-пищеводного соединения</t>
  </si>
  <si>
    <t>A06.16.007</t>
  </si>
  <si>
    <t>Рентгеноскопия желудка и двенадцатиперстной кишки</t>
  </si>
  <si>
    <t>A06.16.008</t>
  </si>
  <si>
    <t>Рентгеноскопия желудка и двенадцатиперстной кишки с двойным контрастированием</t>
  </si>
  <si>
    <t>A06.16.009</t>
  </si>
  <si>
    <t>Рентгенография желудочно-кишечная</t>
  </si>
  <si>
    <t>A06.17.002</t>
  </si>
  <si>
    <t>Рентгеноконтроль прохождения конртрастного вещества по желудку, тонкой и ободочной кишке</t>
  </si>
  <si>
    <t>A06.17.003</t>
  </si>
  <si>
    <t>Рентгенография тонкой кишки с контрастированием</t>
  </si>
  <si>
    <t>A06.17.005</t>
  </si>
  <si>
    <t>Рентгеноскопия тонкой кишки</t>
  </si>
  <si>
    <t>A06.17.008</t>
  </si>
  <si>
    <t>Рентгенография тонкой кишки через илеостому</t>
  </si>
  <si>
    <t>A06.18.001</t>
  </si>
  <si>
    <t>A06.18.003</t>
  </si>
  <si>
    <t>Ирригография</t>
  </si>
  <si>
    <t>A06.18.006</t>
  </si>
  <si>
    <t>Рентгенологическое исследование эвакуаторной функции кишки</t>
  </si>
  <si>
    <t>A06.19.001</t>
  </si>
  <si>
    <t>Рентгенография нижней части брюшной полости</t>
  </si>
  <si>
    <t>A06.19.002</t>
  </si>
  <si>
    <t>Рентгенография прямой кишки и ободочной кишки, с двойным контрастированием</t>
  </si>
  <si>
    <t>A06.20.004</t>
  </si>
  <si>
    <t>Маммография</t>
  </si>
  <si>
    <t>A06.20.004.001</t>
  </si>
  <si>
    <t>Обзорная рентгенография молочной железы в одной проекции</t>
  </si>
  <si>
    <t>A06.20.004.002</t>
  </si>
  <si>
    <t>Прицельная рентгенография молочной железы</t>
  </si>
  <si>
    <t>A06.20.004.003</t>
  </si>
  <si>
    <t>Рентгенография молочной железы с разметкой удаленного сектора</t>
  </si>
  <si>
    <t>A06.20.004.005</t>
  </si>
  <si>
    <t>Рентгенография с разметкой серии срезов сектора молочной железы</t>
  </si>
  <si>
    <t>A06.20.004.007</t>
  </si>
  <si>
    <t>Рентгенография молочных желез цифровая</t>
  </si>
  <si>
    <t>A06.21.001</t>
  </si>
  <si>
    <t>Рентгенография мужских наружных половых органов</t>
  </si>
  <si>
    <t>A06.25.001</t>
  </si>
  <si>
    <t>Рентгенография мягких тканей уха</t>
  </si>
  <si>
    <t>A06.25.002</t>
  </si>
  <si>
    <t>Рентгенография височной кости</t>
  </si>
  <si>
    <t>A06.25.002.001</t>
  </si>
  <si>
    <t>Рентгенография сосцевидных отростков</t>
  </si>
  <si>
    <t>A06.26.001</t>
  </si>
  <si>
    <t>Рентгенография глазницы</t>
  </si>
  <si>
    <t>A06.26.001.001</t>
  </si>
  <si>
    <t>Рентгенография верхней глазничной щели</t>
  </si>
  <si>
    <t>A06.26.002</t>
  </si>
  <si>
    <t>Рентгенография глазного отверстия и канала зрительного нерва</t>
  </si>
  <si>
    <t>A06.26.003</t>
  </si>
  <si>
    <t>Контрастная рентгенография глазницы</t>
  </si>
  <si>
    <t>A06.28.001</t>
  </si>
  <si>
    <t>Рентгенография почек и мочевыводящих путей</t>
  </si>
  <si>
    <t>A06.28.002</t>
  </si>
  <si>
    <t>Внутривенная урография</t>
  </si>
  <si>
    <t>A06.28.007</t>
  </si>
  <si>
    <t>Цистография</t>
  </si>
  <si>
    <t>A06.28.013</t>
  </si>
  <si>
    <t>Обзорная урография (рентгенография мочевыделительной системы)</t>
  </si>
  <si>
    <t>A06.30.004.001</t>
  </si>
  <si>
    <t>Обзорная рентгенография органов брюшной полости</t>
  </si>
  <si>
    <t>A06.30.006</t>
  </si>
  <si>
    <t>Рентгенография промежности</t>
  </si>
  <si>
    <t xml:space="preserve">Рентгенография (подтверждение внебольничной пневмонии)  с предоставлением снимков на термографической пленке в 2х проекциях </t>
  </si>
  <si>
    <t>Приложение № 7</t>
  </si>
  <si>
    <t>Тарифы на проведение отдельных видов диагностических (лабораторных) исследований, для которых установлены отдельные нормативы ТП ОМС</t>
  </si>
  <si>
    <t xml:space="preserve">№ </t>
  </si>
  <si>
    <t>Молекулярно-генетическое исследование с
целью диагностики онкологических
заболеваний и подбора противоопухолевой лекарственной терапии:</t>
  </si>
  <si>
    <t xml:space="preserve">Молекулярно-генетическое исследование мутаций в генах BRCA1 и BRCA2 </t>
  </si>
  <si>
    <t>Молекулярно-генетическое исследование мутаций в гене KRAS в биопсийном (операционном) материале</t>
  </si>
  <si>
    <t>Молекулярно-генетическое исследование мутаций в гене BRAF в биопсийном (операционном) материале</t>
  </si>
  <si>
    <t>Молекулярно-генетическое исследование мутаций в гене EGFR в биопсийном (операционном) материале</t>
  </si>
  <si>
    <t>FISH HER2</t>
  </si>
  <si>
    <t xml:space="preserve">Молекулярно-генетическое исследование мутаций в гене NRAS в биопсийном (операционном) материале </t>
  </si>
  <si>
    <t xml:space="preserve">Определение микросателлитной
нестабильности MSI в биопсийном (операционном) материале </t>
  </si>
  <si>
    <t>Молекулярно-генетическое исследование
гена ALK методом флюоресцентной
гибридизации in situ (FISH)</t>
  </si>
  <si>
    <t>Молекулярно-генетическое исследование транслокаций гена ROS1</t>
  </si>
  <si>
    <t>Молекулярно-генетическое исследование мутаций в гене c-KIT в биопсийном (операционном) материале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</si>
  <si>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терапии:</t>
  </si>
  <si>
    <t>Патолого-анатомическое исследование биопсийного (операционного) материала первой категории сложности</t>
  </si>
  <si>
    <t>Патолого-анатомическое исследование биопсийного (операционного) материала второй категории сложности</t>
  </si>
  <si>
    <t>Патолого-анатомическое исследование биопсийного (операционного) материала третьей категории сложности</t>
  </si>
  <si>
    <t>Патолого-анатомическое исследование биопсийного (операционного) материала четвертой категории сложности</t>
  </si>
  <si>
    <t>Патолого-анатомическое исследование биопсийного (операционного) материала пятой категории сложности</t>
  </si>
  <si>
    <t>Патолого-анатомическое исследование биопсийного (операционного) материала с применением иммуногистохимических методов</t>
  </si>
  <si>
    <t>Тестирование на выявление новой короновирусной инфекции (COVID -19):</t>
  </si>
  <si>
    <t>Определение коронавируса COVID-19 в мазках со слизистой оболочки носо- и ротоглотки методом ПЦР</t>
  </si>
  <si>
    <t xml:space="preserve">Отбор биологического материала для лабораторного исследования на наличие коронавируса COVID-19 со слизистой оболочки носо- и ротоглотки </t>
  </si>
  <si>
    <t>Приложение № 8</t>
  </si>
  <si>
    <t xml:space="preserve">Компьютерная томография </t>
  </si>
  <si>
    <t xml:space="preserve"> 5. 1</t>
  </si>
  <si>
    <t>A06.01.001</t>
  </si>
  <si>
    <t>Компьютерная томография мягких тканей</t>
  </si>
  <si>
    <t>A06.03.002</t>
  </si>
  <si>
    <t>Компьютерная томография лицевого отдела черепа</t>
  </si>
  <si>
    <t>A06.03.021.001</t>
  </si>
  <si>
    <t>Компьютерная томография верхней конечности</t>
  </si>
  <si>
    <t>A06.03.036.001</t>
  </si>
  <si>
    <t>Компьютерная томография нижней конечности</t>
  </si>
  <si>
    <t>A06.03.058</t>
  </si>
  <si>
    <t>Компьютерная томография позвоночника (один отдел)</t>
  </si>
  <si>
    <t>A06.03.058.001</t>
  </si>
  <si>
    <t>Компьютерная томография позвоночника с мультипланарной и трехмерной реконструкцией</t>
  </si>
  <si>
    <t>A06.03.062</t>
  </si>
  <si>
    <t>Компьютерная томография кости</t>
  </si>
  <si>
    <t>A06.03.067</t>
  </si>
  <si>
    <t>Компьютерная томография грудины с мультипланарной и трехмерной реконструкцией</t>
  </si>
  <si>
    <t>A06.03.068</t>
  </si>
  <si>
    <t>Компьютерная томография ребер с мультипланарной и трехмерной реконструкцией</t>
  </si>
  <si>
    <t>A06.03.069</t>
  </si>
  <si>
    <t>Компьютерная томография костей таза</t>
  </si>
  <si>
    <t>A06.04.017</t>
  </si>
  <si>
    <t>Компьютерная томография сустава</t>
  </si>
  <si>
    <t>A06.04.020</t>
  </si>
  <si>
    <t>Компьютерная томография височно-нижнечелюстных суставов</t>
  </si>
  <si>
    <t>A06.07.013</t>
  </si>
  <si>
    <t>Компьютерная томография челюстно-лицевой области</t>
  </si>
  <si>
    <t>A06.08.006</t>
  </si>
  <si>
    <t>Томография придаточных пазух носа, гортани</t>
  </si>
  <si>
    <t>A06.08.007</t>
  </si>
  <si>
    <t>Компьютерная томография придаточных пазух носа, гортани</t>
  </si>
  <si>
    <t>A06.08.007.001</t>
  </si>
  <si>
    <t>Спиральная компьютерная томография гортани</t>
  </si>
  <si>
    <t>A06.08.007.003</t>
  </si>
  <si>
    <t>Спиральная компьютерная томография придаточных пазух носа</t>
  </si>
  <si>
    <t>A06.08.009</t>
  </si>
  <si>
    <t>Компьютерная томография верхних дыхательных путей и шеи</t>
  </si>
  <si>
    <t>A06.08.009.001</t>
  </si>
  <si>
    <t>Спиральная компьютерная томография шеи</t>
  </si>
  <si>
    <t>A06.09.005</t>
  </si>
  <si>
    <t>Компьютерная томография органов грудной полости</t>
  </si>
  <si>
    <t>A06.09.008</t>
  </si>
  <si>
    <t>Томография легких</t>
  </si>
  <si>
    <t>A06.09.008.001</t>
  </si>
  <si>
    <t>Спиральная компьютерная томография легких</t>
  </si>
  <si>
    <t>Спиральная компьютерная томография легких с предоставлением снимков на термографической пленке в 3-х проекциях</t>
  </si>
  <si>
    <t>A06.09.011</t>
  </si>
  <si>
    <t>Компьютерная томография бронхов</t>
  </si>
  <si>
    <t>A06.10.009</t>
  </si>
  <si>
    <t>Компьютерная томография сердца</t>
  </si>
  <si>
    <t>A06.10.009.003</t>
  </si>
  <si>
    <t>Спиральная компьютерная томография сердца с ЭКГ-синхронизацией</t>
  </si>
  <si>
    <t>A06.11.004</t>
  </si>
  <si>
    <t>Компьютерная томография средостения</t>
  </si>
  <si>
    <t>A06.18.004</t>
  </si>
  <si>
    <t>Компьютерно-томографическая колоноскопия</t>
  </si>
  <si>
    <t>A06.20.002</t>
  </si>
  <si>
    <t>Компьютерная томография органов малого таза у женщин</t>
  </si>
  <si>
    <t>A06.20.002.001</t>
  </si>
  <si>
    <t>Спиральная компьютерная томография органов малого таза у женщин</t>
  </si>
  <si>
    <t>A06.20.004.006</t>
  </si>
  <si>
    <t>Компьютерно-томографическая маммография</t>
  </si>
  <si>
    <t>A06.21.003</t>
  </si>
  <si>
    <t>Компьютерная томография органов таза у мужчин</t>
  </si>
  <si>
    <t>A06.21.003.001</t>
  </si>
  <si>
    <t>Спиральная компьютерная томография органов таза у мужчин</t>
  </si>
  <si>
    <t>A06.22.002</t>
  </si>
  <si>
    <t>Компьютерная томография надпочечников</t>
  </si>
  <si>
    <t>A06.23.004</t>
  </si>
  <si>
    <t>Компьютерная томография головного мозга</t>
  </si>
  <si>
    <t>A06.23.004.008</t>
  </si>
  <si>
    <t>Компьютерная томография головного мозга интраоперационная</t>
  </si>
  <si>
    <t>A06.25.003</t>
  </si>
  <si>
    <t>Компьютерная томография височной кости</t>
  </si>
  <si>
    <t>A06.26.006</t>
  </si>
  <si>
    <t>Компьютерная томография глазницы</t>
  </si>
  <si>
    <t>A06.28.009</t>
  </si>
  <si>
    <t>Компьютерная томография почек и надпочечников</t>
  </si>
  <si>
    <t>A06.28.009.002</t>
  </si>
  <si>
    <t>Спиральная компьютерная томография почек и надпочечников</t>
  </si>
  <si>
    <t>A06.30.005</t>
  </si>
  <si>
    <t>Компьютерная томография органов брюшной полости</t>
  </si>
  <si>
    <t>A06.30.005.001</t>
  </si>
  <si>
    <t>Компьютерная томография органов брюшной полости и забрюшинного пространства</t>
  </si>
  <si>
    <t>A06.30.007</t>
  </si>
  <si>
    <t>Компьютерная томография забрюшинного пространства</t>
  </si>
  <si>
    <t>A06.30.009</t>
  </si>
  <si>
    <t>Топометрия компьютерно-томографическая</t>
  </si>
  <si>
    <t>A07.03.003</t>
  </si>
  <si>
    <t>Однофотонная эмиссионная компьютерная томография костей</t>
  </si>
  <si>
    <t>A07.03.003.001</t>
  </si>
  <si>
    <t>Однофотонная эмиссионная компьютерная томография костей всего тела</t>
  </si>
  <si>
    <t>A07.03.004</t>
  </si>
  <si>
    <t>Однофотонная эмиссионная компьютерная томография, совмещенная с компьютерной томографией костей всего тела</t>
  </si>
  <si>
    <t>A07.06.006</t>
  </si>
  <si>
    <t>Однофотонная эмиссионная компьютерная томография лимфатических узлов</t>
  </si>
  <si>
    <t>A07.06.007</t>
  </si>
  <si>
    <t>Однофотонная эмиссионная компьютерная томография, совмещенная с компьютерной томографией лимфатических узлов</t>
  </si>
  <si>
    <t>A07.09.004</t>
  </si>
  <si>
    <t>Однофотонная эмиссионная компьютерная томография легких</t>
  </si>
  <si>
    <t>A07.09.005</t>
  </si>
  <si>
    <t>Однофотонная эмиссионная компьютерная томография, совмещенная с компьютерной томографией легких</t>
  </si>
  <si>
    <t>A07.10.003</t>
  </si>
  <si>
    <t>Однофотонная эмиссионная компьютерная томография миокарда</t>
  </si>
  <si>
    <t>A07.10.003.001</t>
  </si>
  <si>
    <t>Однофотонная эмиссионная компьютерная томография миокарда перфузионная</t>
  </si>
  <si>
    <t>A07.10.003.002</t>
  </si>
  <si>
    <t>Однофотонная эмиссионная компьютерная томография миокарда перфузионная с функциональными пробами</t>
  </si>
  <si>
    <t>A07.10.005</t>
  </si>
  <si>
    <t>Однофотонная эмиссионная компьютерная томография, совмещенная с компьютерной томографией миокарда</t>
  </si>
  <si>
    <t>A07.14.003</t>
  </si>
  <si>
    <t>Однофотонная эмиссионная компьютерная томография гепатобилиарной системы</t>
  </si>
  <si>
    <t>A07.14.004</t>
  </si>
  <si>
    <t>Однофотонная эмиссионная компьютерная томография печени и селезенки</t>
  </si>
  <si>
    <t>A07.14.006</t>
  </si>
  <si>
    <t>Однофотонная эмиссионная компьютерная томография, совмещенная с компьютерной томографией печени и селезенки</t>
  </si>
  <si>
    <t>A07.20.007</t>
  </si>
  <si>
    <t>Однофотонная эмиссионная компьютерная томография молочной железы</t>
  </si>
  <si>
    <t>A07.20.008</t>
  </si>
  <si>
    <t>Однофотонная эмиссионная компьютерная томография, совмещенная с компьютерной томографией молочной железы</t>
  </si>
  <si>
    <t>A07.22.007</t>
  </si>
  <si>
    <t>Однофотонная эмиссионная компьютерная томография щитовидной железы</t>
  </si>
  <si>
    <t>A07.22.008</t>
  </si>
  <si>
    <t>Однофотонная эмиссионная компьютерная томография слюнных желез</t>
  </si>
  <si>
    <t>A07.22.009</t>
  </si>
  <si>
    <t>Однофотонная эмиссионная компьютерная томография надпочечников</t>
  </si>
  <si>
    <t>A07.22.010</t>
  </si>
  <si>
    <t>Однофотонная эмиссионная компьютерная томография паращитовидных желез</t>
  </si>
  <si>
    <t>A07.23.006</t>
  </si>
  <si>
    <t>Однофотонная эмиссионная компьютерная томография головного мозга</t>
  </si>
  <si>
    <t>A07.23.006.001</t>
  </si>
  <si>
    <t>Однофотонная эмиссионная компьютерная томография головного мозга с функциональными пробами</t>
  </si>
  <si>
    <t>A07.23.007</t>
  </si>
  <si>
    <t>Однофотонная эмиссионная компьютерная томография, совмещенная с компьютерной томографией головного мозга</t>
  </si>
  <si>
    <t>A07.28.006</t>
  </si>
  <si>
    <t>Однофотонная эмиссионная компьютерная томография почек</t>
  </si>
  <si>
    <t>A07.28.007</t>
  </si>
  <si>
    <t>Однофотонная эмиссионная компьютерная томография, совмещенная с компьютерной томографией почек</t>
  </si>
  <si>
    <t>A07.30.030</t>
  </si>
  <si>
    <t>Однофотонная эмиссионная компьютерная томография, совмещенная с компьютерной томографией области воспалительного очага</t>
  </si>
  <si>
    <t>A07.30.032</t>
  </si>
  <si>
    <t>Однофотонная эмиссионная компьютерная томография мягких тканей</t>
  </si>
  <si>
    <t>A07.30.033</t>
  </si>
  <si>
    <t>Однофотонная эмиссионная компьютерная томография, совмещенная с компьютерной томографией мягких тканей</t>
  </si>
  <si>
    <t>A07.30.040</t>
  </si>
  <si>
    <t>Однофотонная эмиссионная компьютерная томография с туморотропными РФП</t>
  </si>
  <si>
    <t>A07.30.041</t>
  </si>
  <si>
    <t>Однофотонная эмиссионная компьютерная томография, совмещенная с компьютерной томографией с туморотропными РФП</t>
  </si>
  <si>
    <t xml:space="preserve"> 5.2</t>
  </si>
  <si>
    <t>A06.01.001.001</t>
  </si>
  <si>
    <t>Компьютерная томография мягких тканей с контрастированием</t>
  </si>
  <si>
    <t>A06.03.002.005</t>
  </si>
  <si>
    <t>Компьютерная томография лицевого отдела черепа с внутривенным болюсным контрастированием</t>
  </si>
  <si>
    <t>A06.03.002.006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</si>
  <si>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</si>
  <si>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A06.03.021.002</t>
  </si>
  <si>
    <t>Компьютерная томография верхней конечности с внутривенным болюсным контрастированием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</si>
  <si>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</si>
  <si>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</si>
  <si>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A06.03.036.002</t>
  </si>
  <si>
    <t>Компьютерная томография нижней конечности с внутривенным болюсным контрастированием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</si>
  <si>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</si>
  <si>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</si>
  <si>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A06.03.058.003</t>
  </si>
  <si>
    <t>Компьютерная томография позвоночника с внутривенным контрастированием (один отдел)</t>
  </si>
  <si>
    <t>A06.08.007.002</t>
  </si>
  <si>
    <t>Компьютерная томография гортани с внутривенным болюсным контрастированием</t>
  </si>
  <si>
    <t>A06.08.007.004</t>
  </si>
  <si>
    <t>Компьютерная томография придаточных пазух носа с внутривенным болюсным контрастированием</t>
  </si>
  <si>
    <t>A06.08.009.002</t>
  </si>
  <si>
    <t>Компьютерная томография шеи с внутривенным болюсным контрастированием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</si>
  <si>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</si>
  <si>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</si>
  <si>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A06.09.005.002</t>
  </si>
  <si>
    <t>Компьютерная томография органов грудной полости с внутривенным болюсным контрастированием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</si>
  <si>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</si>
  <si>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</si>
  <si>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A06.10.006.001</t>
  </si>
  <si>
    <t xml:space="preserve">Компьютерно-томографическая коронарография </t>
  </si>
  <si>
    <t>A06.10.009.001</t>
  </si>
  <si>
    <t>Компьютерная томография сердца с контрастированием</t>
  </si>
  <si>
    <t>A06.11.004.001</t>
  </si>
  <si>
    <t>Компьютерная томография средостения с внутривенным болюсным контрастированием</t>
  </si>
  <si>
    <t>A06.16.002</t>
  </si>
  <si>
    <t>Компьютерная томография пищевода с пероральным контрастированием</t>
  </si>
  <si>
    <t>A06.17.007</t>
  </si>
  <si>
    <t>Компьютерная томография тонкой кишки с контрастированием</t>
  </si>
  <si>
    <t>A06.17.007.001</t>
  </si>
  <si>
    <t>Компьютерная томография тонкой кишки с двойным контрастированием</t>
  </si>
  <si>
    <t>A06.18.004.001</t>
  </si>
  <si>
    <t>Компьютерно-томографическая колоноскопия с внутривенным болюсным контрастированием</t>
  </si>
  <si>
    <t>A06.18.004.002</t>
  </si>
  <si>
    <t>Компьютерная томография толстой кишки с ретроградным контрастированием</t>
  </si>
  <si>
    <t>A06.18.004.003</t>
  </si>
  <si>
    <t>Компьютерная томография толстой кишки с двойным контрастированием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</si>
  <si>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</si>
  <si>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</si>
  <si>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A06.20.002.003</t>
  </si>
  <si>
    <t>Компьютерная томография органов малого таза у женщин с контрастированием</t>
  </si>
  <si>
    <t>A06.20.002.004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</si>
  <si>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</si>
  <si>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</si>
  <si>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</si>
  <si>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A06.21.003.003</t>
  </si>
  <si>
    <t>Компьютерная томография органов таза у мужчин с контрастированием</t>
  </si>
  <si>
    <t>A06.22.002.001</t>
  </si>
  <si>
    <t>Компьютерная томография надпочечников с внутривенным болюсным контрастированием</t>
  </si>
  <si>
    <t>A06.23.004.002</t>
  </si>
  <si>
    <t>Компьютерная томография мягких тканей головы контрастированием</t>
  </si>
  <si>
    <t>A06.23.004.006</t>
  </si>
  <si>
    <t>Компьютерная томография головного мозга с внутривенным контрастированием</t>
  </si>
  <si>
    <t>A06.23.004.007</t>
  </si>
  <si>
    <t>Компьютерная томография сосудов головного мозга с внутривенным болюсным контрастированием</t>
  </si>
  <si>
    <t>A06.25.003.002</t>
  </si>
  <si>
    <t>Компьютерная томография височной кости с внутривенным болюсным контрастированием</t>
  </si>
  <si>
    <t>A06.26.006.001</t>
  </si>
  <si>
    <t>Компьютерная томография глазницы с внутривенным болюсным контрастированием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</si>
  <si>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</si>
  <si>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</si>
  <si>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</si>
  <si>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</si>
  <si>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</si>
  <si>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Компьютерная томография органов брюшной полости с внутривенным болюсным контрастированием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</si>
  <si>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</si>
  <si>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</si>
  <si>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A06.30.005.005</t>
  </si>
  <si>
    <t>Компьютерная томография органов брюшной полости с двойным контрастированием</t>
  </si>
  <si>
    <t>A06.30.007.002</t>
  </si>
  <si>
    <t>Компьютерная томография забрюшинного пространства с внутривенным болюсным контрастированием</t>
  </si>
  <si>
    <t>A07.09.005.001</t>
  </si>
  <si>
    <t>Однофотонная эмиссионная компьютерная томография, совмещенная с компьютерной томографией легких с контрастированием</t>
  </si>
  <si>
    <t>A07.10.005.001</t>
  </si>
  <si>
    <t>Однофотонная эмиссионная компьютерная томография, совмещенная с компьютерной томографией миокарда с контрастированием</t>
  </si>
  <si>
    <t>A07.14.006.001</t>
  </si>
  <si>
    <t>Однофотонная эмиссионная компьютерная томография, совмещенная с компьютерной томографией печени и селезенки с контрастированием</t>
  </si>
  <si>
    <t>A07.23.007.001</t>
  </si>
  <si>
    <t>Однофотонная эмиссионная компьютерная томография, совмещенная с компьютерной томографией головного мозга с контрастированием</t>
  </si>
  <si>
    <t>A07.28.007.001</t>
  </si>
  <si>
    <t>Однофотонная эмиссионная компьютерная томография, совмещенная с компьютерной томографией почек с контрастированием</t>
  </si>
  <si>
    <t>A07.30.033.001</t>
  </si>
  <si>
    <t>Однофотонная эмиссионная компьютерная томография, совмещенная с компьютерной томографией сосудов и мягких тканей с контрастированием</t>
  </si>
  <si>
    <t>A07.30.041.001</t>
  </si>
  <si>
    <t>Однофотонная эмиссионная компьютерная томография, совмещенная с компьютерной томографией с туморотропными РФП с контрастированием</t>
  </si>
  <si>
    <t>A06.03.002.004</t>
  </si>
  <si>
    <t>Компьютерно-томографическое перфузионное исследование лицевого отдела черепа</t>
  </si>
  <si>
    <t>A06.10.009.002</t>
  </si>
  <si>
    <t>Компьютерная томография левого предсердия и легочных вен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</si>
  <si>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</si>
  <si>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</si>
  <si>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</si>
  <si>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</si>
  <si>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A06.12.050</t>
  </si>
  <si>
    <t>Компьютерно-томографическая ангиография одной анатомической области</t>
  </si>
  <si>
    <t>A06.12.052</t>
  </si>
  <si>
    <t>Компьютерно-томографическая ангиография аорты</t>
  </si>
  <si>
    <t>A06.12.052.001</t>
  </si>
  <si>
    <t>Компьютерно-томографическая ангиография брюшной аорты и подвздошных сосудов</t>
  </si>
  <si>
    <t>A06.12.053</t>
  </si>
  <si>
    <t>Компьютерно-томографическая ангиография сосудов нижних конечностей</t>
  </si>
  <si>
    <t>A06.12.054</t>
  </si>
  <si>
    <t>Компьютерно-томографическая ангиография сосудов верхних конечностей</t>
  </si>
  <si>
    <t>A06.12.055</t>
  </si>
  <si>
    <t>Компьютерно-томографическая ангиография сосудов таза</t>
  </si>
  <si>
    <t>A06.12.056</t>
  </si>
  <si>
    <t>Компьютерно-томографическая ангиография сосудов головного мозга</t>
  </si>
  <si>
    <t>A06.12.057</t>
  </si>
  <si>
    <t>Компьютерно-томографическая ангиография легочных сосудов</t>
  </si>
  <si>
    <t>A06.12.058</t>
  </si>
  <si>
    <t>Компьютерно-томографическая ангиография брахиоцефальных артерий</t>
  </si>
  <si>
    <t>A06.12.058.001</t>
  </si>
  <si>
    <t>Компьютерно-томографическая ангиография внутричерепного сегмента брахиоцефальных артерий артерий Виллизиева круга)</t>
  </si>
  <si>
    <t>A06.23.004.001</t>
  </si>
  <si>
    <t>Компьютерно-томографическая перфузия головного мозга</t>
  </si>
  <si>
    <t>A06.23.007</t>
  </si>
  <si>
    <t>Компьютерно-томографическая вентрикулография</t>
  </si>
  <si>
    <t>A06.23.008</t>
  </si>
  <si>
    <t>Компьютерно-томографическая цистернография</t>
  </si>
  <si>
    <t>A06.30.008.001</t>
  </si>
  <si>
    <t>Компьютерно-томографическая фистулография</t>
  </si>
  <si>
    <t>A06.30.013</t>
  </si>
  <si>
    <t>Компьютерно-томографическая перфузия органов грудной полости</t>
  </si>
  <si>
    <t>A06.30.014</t>
  </si>
  <si>
    <t>Компьютерно-томографическая перфузия органов брюшной полости и забрюшинного пространства</t>
  </si>
  <si>
    <t>A06.30.015</t>
  </si>
  <si>
    <t>Компьютерно-томографическая перфузия мягких тканей конечностей</t>
  </si>
  <si>
    <t>Приложение № 6</t>
  </si>
  <si>
    <t>УЗИ сердечно-сосудистой системы</t>
  </si>
  <si>
    <t>A04.10.002</t>
  </si>
  <si>
    <t>Эхокардиография</t>
  </si>
  <si>
    <t>A04.10.002.001</t>
  </si>
  <si>
    <t>Эхокардиография чреспищеводная</t>
  </si>
  <si>
    <t>A04.10.002.002</t>
  </si>
  <si>
    <t>Эхокардиография трехмерная</t>
  </si>
  <si>
    <t>A04.10.002.003</t>
  </si>
  <si>
    <t>Эхокардиография с фармакологической нагрузкой</t>
  </si>
  <si>
    <t>A04.10.002.004</t>
  </si>
  <si>
    <t>Эхокардиография с физической нагрузкой</t>
  </si>
  <si>
    <t>A04.10.002.005</t>
  </si>
  <si>
    <t>Эхокардиография чреспищеводная интраоперационная</t>
  </si>
  <si>
    <t>УЗИ (допплерография) сердечно-сосудистой системы</t>
  </si>
  <si>
    <t>A04.12.001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</si>
  <si>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</si>
  <si>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</si>
  <si>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</si>
  <si>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A04.12.001.002</t>
  </si>
  <si>
    <t>Дуплексное сканирование артерий почек</t>
  </si>
  <si>
    <t>A04.12.002</t>
  </si>
  <si>
    <t>Ультразвуковая допплерография сосудов (артерий и вен) верхних конечностей</t>
  </si>
  <si>
    <t>A04.12.002.001</t>
  </si>
  <si>
    <t>Ультразвуковая допплерография сосудов (артерий и вен) нижних конечностей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</si>
  <si>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</si>
  <si>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</si>
  <si>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</si>
  <si>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</si>
  <si>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A04.12.003</t>
  </si>
  <si>
    <t>Дуплексное сканирование аорты</t>
  </si>
  <si>
    <t>A04.12.003.001</t>
  </si>
  <si>
    <t>Дуплексное сканирование брюшной аорты и ее висцеральных ветвей</t>
  </si>
  <si>
    <t>A04.12.003.002</t>
  </si>
  <si>
    <t>Дуплексное сканирование брюшного отдела аорты, подвздошных и общих бедренных артерий</t>
  </si>
  <si>
    <t>A04.12.005</t>
  </si>
  <si>
    <t>Дуплексное сканирование сосудов (артерий и вен) верхних конечностей</t>
  </si>
  <si>
    <t>A04.12.005.002</t>
  </si>
  <si>
    <t>Дуплексное сканирование артерий верхних конечностей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</si>
  <si>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</si>
  <si>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</si>
  <si>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A04.12.005.004</t>
  </si>
  <si>
    <t>Дуплексное сканирование вен верхних конечностей</t>
  </si>
  <si>
    <t>A04.12.005.005</t>
  </si>
  <si>
    <t>Дуплексное сканирование экстракраниальных отделов брахиоцефальных артерий</t>
  </si>
  <si>
    <t>A04.12.005.006</t>
  </si>
  <si>
    <t>Дуплексное интракраниальных отделов брахиоцефальных артерий</t>
  </si>
  <si>
    <t>A04.12.005.007</t>
  </si>
  <si>
    <t>Дуплексное сканирование брахиоцефальных артерий, лучевых артерий с проведением ротационных проб</t>
  </si>
  <si>
    <t>A04.12.006</t>
  </si>
  <si>
    <t>Дуплексное сканирование сосудов (артерий и вен) нижних конечностей</t>
  </si>
  <si>
    <t>A04.12.006.001</t>
  </si>
  <si>
    <t>Дуплексное сканирование артерий нижних конечностей</t>
  </si>
  <si>
    <t>A04.12.006.002</t>
  </si>
  <si>
    <t>Дуплексное сканирование вен нижних конечностей</t>
  </si>
  <si>
    <t>A04.12.007</t>
  </si>
  <si>
    <t>Ультразвуковая допплерография сосудов глаза</t>
  </si>
  <si>
    <t>A04.12.008</t>
  </si>
  <si>
    <t>Дуплексное сканирование сосудов мошонки и полового члена</t>
  </si>
  <si>
    <t>A04.12.009</t>
  </si>
  <si>
    <t>Дуплексное сканирование сосудов челюстно-лицевой области</t>
  </si>
  <si>
    <t>A04.12.011</t>
  </si>
  <si>
    <t>Дуплексное сканирование сосудов поджелудочной железы</t>
  </si>
  <si>
    <t>A04.12.012</t>
  </si>
  <si>
    <t>Дуплексное сканирование сосудов печени</t>
  </si>
  <si>
    <t>A04.12.013</t>
  </si>
  <si>
    <t>Дуплексное сканирование коронарных сосудов</t>
  </si>
  <si>
    <t>A04.12.014</t>
  </si>
  <si>
    <t>Дуплексное сканирование сосудов гепатобиллиарной зоны</t>
  </si>
  <si>
    <t>A04.12.017</t>
  </si>
  <si>
    <t>Дуплексное сканирование сосудов щитовидной железы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</si>
  <si>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</si>
  <si>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</si>
  <si>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</si>
  <si>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</si>
  <si>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A04.12.021</t>
  </si>
  <si>
    <t>Дуплексное сканирование сосудов селезенки</t>
  </si>
  <si>
    <t>A04.12.022</t>
  </si>
  <si>
    <t>Дуплексное сканирование сосудов малого таза</t>
  </si>
  <si>
    <t>A04.12.023</t>
  </si>
  <si>
    <t>Дуплексное сканирование нижней полой и почечных вен</t>
  </si>
  <si>
    <t>A04.12.024</t>
  </si>
  <si>
    <t>Ультразвуковая допплерография маточно-плацентарного кровотока</t>
  </si>
  <si>
    <t>A04.12.025</t>
  </si>
  <si>
    <t>Ультразвуковая допплерография сосудов брыжейки</t>
  </si>
  <si>
    <t>A04.12.026</t>
  </si>
  <si>
    <t>Дуплексное сканирование нижней полой вены и вен портальной системы</t>
  </si>
  <si>
    <t>A04.30.002</t>
  </si>
  <si>
    <t>Дуплексное сканирование сердца и сосудов плода</t>
  </si>
  <si>
    <t>Эндоскопические методы исследования</t>
  </si>
  <si>
    <t>A03.08.003</t>
  </si>
  <si>
    <t>Эзофагоскопия</t>
  </si>
  <si>
    <t>A03.08.003.001</t>
  </si>
  <si>
    <t>Эзофагоскопия трансназальная</t>
  </si>
  <si>
    <t>A03.16.001</t>
  </si>
  <si>
    <t>Эзофагогастродуоденоскопия</t>
  </si>
  <si>
    <t>A03.16.001.001</t>
  </si>
  <si>
    <t>Эзофагогастродуоденоскопия с электрокоагуляцией кровоточащего сосуда</t>
  </si>
  <si>
    <t>A03.16.001.002</t>
  </si>
  <si>
    <t>Эзофагогастродуоденоскопия со стимуляцией желчеотделения</t>
  </si>
  <si>
    <t>A03.16.001.003</t>
  </si>
  <si>
    <t>Эзофагогастродуоденоскопия флюоресцентная</t>
  </si>
  <si>
    <t>A03.16.001.005</t>
  </si>
  <si>
    <t>Эзофагогастродуоденоскопия трансназальная</t>
  </si>
  <si>
    <t>A03.17.002.002</t>
  </si>
  <si>
    <t>Тонкокишечная эндоскопия видеокапсульная</t>
  </si>
  <si>
    <t>A03.18.001.006</t>
  </si>
  <si>
    <t>Толстокишечная эндоскопия видеокапсульная</t>
  </si>
  <si>
    <t>A03.19.004</t>
  </si>
  <si>
    <t>Ректосигмоидоскопия</t>
  </si>
  <si>
    <t>A03.08.004</t>
  </si>
  <si>
    <t>Риноскопия</t>
  </si>
  <si>
    <t>A03.08.004.001</t>
  </si>
  <si>
    <t>Эндоскопическая эндоназальная ревизия полости носа, носоглотки</t>
  </si>
  <si>
    <t>A03.08.004.002</t>
  </si>
  <si>
    <t>Эндоскопическая эндоназальная ревизия околоносовых пазух</t>
  </si>
  <si>
    <t>A03.08.006</t>
  </si>
  <si>
    <t>Синусоскопия</t>
  </si>
  <si>
    <t>A03.08.007</t>
  </si>
  <si>
    <t>Эпифаринголарингоскопия</t>
  </si>
  <si>
    <t>A03.20.003</t>
  </si>
  <si>
    <t>Гистероскопия</t>
  </si>
  <si>
    <t>A03.28.003</t>
  </si>
  <si>
    <t>Уретероскопия</t>
  </si>
  <si>
    <t>A03.28.004</t>
  </si>
  <si>
    <t>Пиелоскопия</t>
  </si>
  <si>
    <t>A03.30.006</t>
  </si>
  <si>
    <t>Эндоскопическое исследование внутренних органов</t>
  </si>
  <si>
    <t>A03.30.009</t>
  </si>
  <si>
    <t>Доставка видеокапсулы в желудочно-кишечный тракт эндоскопическая</t>
  </si>
  <si>
    <t>A03.09.001</t>
  </si>
  <si>
    <t>Бронхоскопия</t>
  </si>
  <si>
    <t>A03.09.001.001</t>
  </si>
  <si>
    <t>Бронхоскопия жестким бронхоскопом рентгенохирургическая</t>
  </si>
  <si>
    <t>A03.09.001.002</t>
  </si>
  <si>
    <t>Бронхоскопия аутофлюоресцентная</t>
  </si>
  <si>
    <t>A03.09.001.003</t>
  </si>
  <si>
    <t>Бронхоскопия с использованием ультраспектрального метода</t>
  </si>
  <si>
    <t>A03.09.002</t>
  </si>
  <si>
    <t>Трахеоскопия</t>
  </si>
  <si>
    <t>A03.09.003</t>
  </si>
  <si>
    <t>Трахеобронхоскопия</t>
  </si>
  <si>
    <t>A03.09.003.001</t>
  </si>
  <si>
    <t>Видеотрахеобронхоскопия</t>
  </si>
  <si>
    <t>A03.17.002</t>
  </si>
  <si>
    <t>Интестиноскопия</t>
  </si>
  <si>
    <t>A03.17.002.001</t>
  </si>
  <si>
    <t>Интестиноскопия двухбаллонная</t>
  </si>
  <si>
    <t>A03.25.005</t>
  </si>
  <si>
    <t>Отоэндоскопия</t>
  </si>
  <si>
    <t>Колоноскопия</t>
  </si>
  <si>
    <t>A03.18.001</t>
  </si>
  <si>
    <t>Х</t>
  </si>
  <si>
    <t>A03.18.001.001</t>
  </si>
  <si>
    <t>Видеоколоноскопия</t>
  </si>
  <si>
    <t>A03.18.001.007</t>
  </si>
  <si>
    <t>Колоноскопия с введением лекарственных препаратов</t>
  </si>
  <si>
    <t>Лечебно-диагностическое эндоскопическое исследование</t>
  </si>
  <si>
    <t>A03.16.001.004</t>
  </si>
  <si>
    <t>Эзофагогастродуоденоскопия с введением лекарственных препаратов</t>
  </si>
  <si>
    <t>A03.19.004.001</t>
  </si>
  <si>
    <t>Ректосигмоидоскопия с введением лекарственных препаратов</t>
  </si>
  <si>
    <t>A03.30.007</t>
  </si>
  <si>
    <t>Хромоскопия, контрастное исследование органов желудочно-кишечного тракта</t>
  </si>
  <si>
    <t>Ультрозвуковая эндоскопия</t>
  </si>
  <si>
    <t>A03.18.001.004</t>
  </si>
  <si>
    <t>Эндосонография толстой кишки</t>
  </si>
  <si>
    <t>A04.14.003</t>
  </si>
  <si>
    <t>Эндосонография панкреатобилиарной зоны</t>
  </si>
  <si>
    <t>A04.16.002</t>
  </si>
  <si>
    <t>Эндосонография желудка</t>
  </si>
  <si>
    <t>A04.16.003</t>
  </si>
  <si>
    <t>Эндосонография двенадцатиперстной кишки</t>
  </si>
  <si>
    <t>A04.16.005</t>
  </si>
  <si>
    <t>Эндосонография пищевода</t>
  </si>
  <si>
    <t>A04.19.002</t>
  </si>
  <si>
    <t>Эндосонография прямой кишки</t>
  </si>
  <si>
    <t>Приложение № 9</t>
  </si>
  <si>
    <t>Тарифы на проведение отдельных видов диагностических (лабораторных) исследований</t>
  </si>
  <si>
    <t>руб.</t>
  </si>
  <si>
    <t>наименование</t>
  </si>
  <si>
    <t>Вызов специализированной бригады</t>
  </si>
  <si>
    <t>Вызов врачебной бригады</t>
  </si>
  <si>
    <t>Вызов фельдшерской бригады</t>
  </si>
  <si>
    <t>Вызов с проведением ТЛТ (однократное болюсное введение фибринолитических препаратов)</t>
  </si>
  <si>
    <t>Вызов с проведением ТЛТ (болюсное введение фибринолитических препаратов на первом этапе с последующим инфузионным введением)</t>
  </si>
  <si>
    <t xml:space="preserve">Приложение №10
</t>
  </si>
  <si>
    <t>Тарифы за выполненный вызов скорой медицинской помощи, оказанной вне медицинской организации</t>
  </si>
  <si>
    <t>Тарифы за выполненный вызов скорой медицинской помощи, оказанной вне медицинской организации, с применением ТЛТ (тромболитической терапии)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</si>
</sst>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₽_-;\-* #,##0.00\ _₽_-;_-* &quot;-&quot;??\ _₽_-;_-@_-"/>
    <numFmt numFmtId="164" formatCode="#,##0.0"/>
    <numFmt numFmtId="165" formatCode="_-* #,##0_р_._-;\-* #,##0_р_._-;_-* &quot;-&quot;_р_._-;_-@_-"/>
    <numFmt numFmtId="166" formatCode="#,##0_ ;\-#,##0\ "/>
    <numFmt numFmtId="167" formatCode="0.000"/>
    <numFmt numFmtId="168" formatCode="0.0"/>
    <numFmt numFmtId="169" formatCode="0.0%"/>
    <numFmt numFmtId="170" formatCode="_-* #,##0.00_р_._-;\-* #,##0.00_р_._-;_-* &quot;-&quot;_р_._-;_-@_-"/>
    <numFmt numFmtId="171" formatCode="#,##0.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2"/>
      <charset val="204"/>
    </font>
    <font>
      <i/>
      <sz val="10"/>
      <name val="Times New Roman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2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9"/>
      <name val="Times New Roman"/>
      <family val="2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40">
    <xf numFmtId="0" fontId="0" fillId="0" borderId="0" xfId="0"/>
    <xf numFmtId="164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" fontId="14" fillId="0" borderId="2" xfId="2" applyNumberFormat="1" applyFont="1" applyFill="1" applyBorder="1" applyAlignment="1">
      <alignment horizontal="center" vertical="center" wrapText="1"/>
    </xf>
    <xf numFmtId="1" fontId="15" fillId="0" borderId="2" xfId="2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3" fillId="0" borderId="9" xfId="0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wrapText="1"/>
    </xf>
    <xf numFmtId="165" fontId="8" fillId="0" borderId="3" xfId="2" applyNumberFormat="1" applyFont="1" applyFill="1" applyBorder="1" applyAlignment="1">
      <alignment horizontal="center" vertical="center" wrapText="1"/>
    </xf>
    <xf numFmtId="164" fontId="8" fillId="0" borderId="8" xfId="2" applyNumberFormat="1" applyFont="1" applyFill="1" applyBorder="1" applyAlignment="1">
      <alignment horizontal="center" vertical="center" wrapText="1"/>
    </xf>
    <xf numFmtId="164" fontId="8" fillId="0" borderId="9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6" xfId="2" applyNumberFormat="1" applyFont="1" applyFill="1" applyBorder="1" applyAlignment="1">
      <alignment horizontal="center" vertical="center" wrapText="1"/>
    </xf>
    <xf numFmtId="167" fontId="16" fillId="0" borderId="2" xfId="2" applyNumberFormat="1" applyFont="1" applyFill="1" applyBorder="1" applyAlignment="1">
      <alignment horizontal="center" vertical="center" wrapText="1"/>
    </xf>
    <xf numFmtId="167" fontId="16" fillId="0" borderId="8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7" fillId="2" borderId="3" xfId="2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vertical="center" wrapText="1"/>
    </xf>
    <xf numFmtId="166" fontId="17" fillId="2" borderId="3" xfId="1" applyNumberFormat="1" applyFont="1" applyFill="1" applyBorder="1" applyAlignment="1">
      <alignment vertical="center" wrapText="1"/>
    </xf>
    <xf numFmtId="164" fontId="8" fillId="2" borderId="8" xfId="2" applyNumberFormat="1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vertical="center" wrapText="1"/>
    </xf>
    <xf numFmtId="43" fontId="8" fillId="0" borderId="9" xfId="1" applyFont="1" applyFill="1" applyBorder="1" applyAlignment="1">
      <alignment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6" xfId="2" applyNumberFormat="1" applyFont="1" applyFill="1" applyBorder="1" applyAlignment="1">
      <alignment horizontal="center" vertical="center" wrapText="1"/>
    </xf>
    <xf numFmtId="165" fontId="8" fillId="2" borderId="2" xfId="3" applyNumberFormat="1" applyFont="1" applyFill="1" applyBorder="1" applyAlignment="1">
      <alignment horizontal="center" vertical="center" wrapText="1"/>
    </xf>
    <xf numFmtId="165" fontId="8" fillId="0" borderId="2" xfId="3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17" fillId="0" borderId="3" xfId="3" applyFont="1" applyFill="1" applyBorder="1" applyAlignment="1">
      <alignment vertical="center" wrapText="1"/>
    </xf>
    <xf numFmtId="166" fontId="17" fillId="0" borderId="3" xfId="1" applyNumberFormat="1" applyFont="1" applyFill="1" applyBorder="1" applyAlignment="1">
      <alignment vertical="center" wrapText="1"/>
    </xf>
    <xf numFmtId="164" fontId="17" fillId="0" borderId="8" xfId="2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4" fontId="17" fillId="0" borderId="3" xfId="2" applyNumberFormat="1" applyFont="1" applyFill="1" applyBorder="1" applyAlignment="1">
      <alignment horizontal="center" vertical="center" wrapText="1"/>
    </xf>
    <xf numFmtId="4" fontId="17" fillId="0" borderId="6" xfId="2" applyNumberFormat="1" applyFont="1" applyFill="1" applyBorder="1" applyAlignment="1">
      <alignment horizontal="center" vertical="center" wrapText="1"/>
    </xf>
    <xf numFmtId="165" fontId="17" fillId="0" borderId="2" xfId="2" applyNumberFormat="1" applyFont="1" applyFill="1" applyBorder="1" applyAlignment="1">
      <alignment horizontal="center" vertical="center" wrapText="1"/>
    </xf>
    <xf numFmtId="165" fontId="17" fillId="0" borderId="2" xfId="3" applyNumberFormat="1" applyFont="1" applyFill="1" applyBorder="1" applyAlignment="1">
      <alignment horizontal="center" vertical="center" wrapText="1"/>
    </xf>
    <xf numFmtId="165" fontId="17" fillId="0" borderId="5" xfId="2" applyNumberFormat="1" applyFont="1" applyFill="1" applyBorder="1" applyAlignment="1">
      <alignment horizontal="center" vertical="center" wrapText="1"/>
    </xf>
    <xf numFmtId="2" fontId="1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/>
    <xf numFmtId="4" fontId="17" fillId="2" borderId="3" xfId="2" applyNumberFormat="1" applyFont="1" applyFill="1" applyBorder="1" applyAlignment="1">
      <alignment horizontal="center" vertical="center" wrapText="1"/>
    </xf>
    <xf numFmtId="4" fontId="17" fillId="2" borderId="6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3" fontId="17" fillId="0" borderId="2" xfId="3" applyNumberFormat="1" applyFont="1" applyFill="1" applyBorder="1" applyAlignment="1">
      <alignment horizontal="right"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4" fontId="8" fillId="2" borderId="3" xfId="2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/>
    <xf numFmtId="0" fontId="8" fillId="0" borderId="3" xfId="3" applyFont="1" applyFill="1" applyBorder="1" applyAlignment="1">
      <alignment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wrapText="1"/>
    </xf>
    <xf numFmtId="2" fontId="8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/>
    <xf numFmtId="0" fontId="17" fillId="0" borderId="3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17" fillId="0" borderId="10" xfId="2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2" applyNumberFormat="1" applyFont="1" applyFill="1" applyBorder="1" applyAlignment="1">
      <alignment horizontal="center" vertical="center" wrapText="1"/>
    </xf>
    <xf numFmtId="4" fontId="17" fillId="0" borderId="11" xfId="2" applyNumberFormat="1" applyFont="1" applyFill="1" applyBorder="1" applyAlignment="1">
      <alignment horizontal="center" vertical="center" wrapText="1"/>
    </xf>
    <xf numFmtId="165" fontId="17" fillId="0" borderId="4" xfId="3" applyNumberFormat="1" applyFont="1" applyFill="1" applyBorder="1" applyAlignment="1">
      <alignment horizontal="center" vertical="center" wrapText="1"/>
    </xf>
    <xf numFmtId="165" fontId="17" fillId="0" borderId="4" xfId="2" applyNumberFormat="1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vertical="center" wrapText="1"/>
    </xf>
    <xf numFmtId="4" fontId="17" fillId="0" borderId="2" xfId="2" applyNumberFormat="1" applyFont="1" applyFill="1" applyBorder="1" applyAlignment="1">
      <alignment horizontal="center" vertical="center" wrapText="1"/>
    </xf>
    <xf numFmtId="0" fontId="17" fillId="0" borderId="9" xfId="2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2" fontId="17" fillId="0" borderId="8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4" fontId="17" fillId="0" borderId="9" xfId="2" applyNumberFormat="1" applyFont="1" applyFill="1" applyBorder="1" applyAlignment="1">
      <alignment horizontal="center" vertical="center" wrapText="1"/>
    </xf>
    <xf numFmtId="4" fontId="17" fillId="0" borderId="1" xfId="2" applyNumberFormat="1" applyFont="1" applyFill="1" applyBorder="1" applyAlignment="1">
      <alignment horizontal="center" vertical="center" wrapText="1"/>
    </xf>
    <xf numFmtId="165" fontId="17" fillId="0" borderId="8" xfId="3" applyNumberFormat="1" applyFont="1" applyFill="1" applyBorder="1" applyAlignment="1">
      <alignment horizontal="center" vertical="center" wrapText="1"/>
    </xf>
    <xf numFmtId="165" fontId="17" fillId="0" borderId="8" xfId="2" applyNumberFormat="1" applyFont="1" applyFill="1" applyBorder="1" applyAlignment="1">
      <alignment horizontal="center" vertical="center" wrapText="1"/>
    </xf>
    <xf numFmtId="168" fontId="17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/>
    <xf numFmtId="4" fontId="17" fillId="0" borderId="3" xfId="3" applyNumberFormat="1" applyFont="1" applyFill="1" applyBorder="1" applyAlignment="1">
      <alignment horizontal="center" vertical="center" wrapText="1"/>
    </xf>
    <xf numFmtId="4" fontId="17" fillId="0" borderId="6" xfId="3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left" vertical="center" wrapText="1"/>
    </xf>
    <xf numFmtId="165" fontId="8" fillId="2" borderId="2" xfId="2" applyNumberFormat="1" applyFont="1" applyFill="1" applyBorder="1" applyAlignment="1">
      <alignment horizontal="center" vertical="center" wrapText="1"/>
    </xf>
    <xf numFmtId="165" fontId="8" fillId="2" borderId="3" xfId="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7" fillId="0" borderId="3" xfId="2" applyNumberFormat="1" applyFont="1" applyFill="1" applyBorder="1" applyAlignment="1">
      <alignment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vertical="center" wrapText="1"/>
    </xf>
    <xf numFmtId="169" fontId="7" fillId="0" borderId="2" xfId="0" applyNumberFormat="1" applyFont="1" applyFill="1" applyBorder="1"/>
    <xf numFmtId="0" fontId="22" fillId="2" borderId="3" xfId="2" applyFont="1" applyFill="1" applyBorder="1" applyAlignment="1">
      <alignment horizontal="center" vertical="center"/>
    </xf>
    <xf numFmtId="0" fontId="22" fillId="2" borderId="3" xfId="3" applyFont="1" applyFill="1" applyBorder="1" applyAlignment="1">
      <alignment horizontal="center" vertical="center"/>
    </xf>
    <xf numFmtId="0" fontId="22" fillId="2" borderId="3" xfId="2" applyFont="1" applyFill="1" applyBorder="1" applyAlignment="1">
      <alignment vertical="center" wrapText="1"/>
    </xf>
    <xf numFmtId="2" fontId="22" fillId="2" borderId="2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4" fontId="9" fillId="2" borderId="3" xfId="2" applyNumberFormat="1" applyFont="1" applyFill="1" applyBorder="1" applyAlignment="1">
      <alignment horizontal="center" vertical="center" wrapText="1"/>
    </xf>
    <xf numFmtId="4" fontId="9" fillId="2" borderId="6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/>
    </xf>
    <xf numFmtId="4" fontId="9" fillId="0" borderId="3" xfId="2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 wrapText="1"/>
    </xf>
    <xf numFmtId="165" fontId="9" fillId="0" borderId="4" xfId="3" applyNumberFormat="1" applyFont="1" applyFill="1" applyBorder="1" applyAlignment="1">
      <alignment horizontal="center" vertical="center" wrapText="1"/>
    </xf>
    <xf numFmtId="14" fontId="23" fillId="2" borderId="6" xfId="0" applyNumberFormat="1" applyFont="1" applyFill="1" applyBorder="1" applyAlignment="1">
      <alignment vertical="center"/>
    </xf>
    <xf numFmtId="14" fontId="23" fillId="2" borderId="3" xfId="0" applyNumberFormat="1" applyFont="1" applyFill="1" applyBorder="1" applyAlignment="1">
      <alignment vertical="center"/>
    </xf>
    <xf numFmtId="0" fontId="24" fillId="2" borderId="2" xfId="2" applyFont="1" applyFill="1" applyBorder="1" applyAlignment="1">
      <alignment vertical="center" wrapText="1"/>
    </xf>
    <xf numFmtId="164" fontId="24" fillId="2" borderId="2" xfId="2" applyNumberFormat="1" applyFont="1" applyFill="1" applyBorder="1" applyAlignment="1">
      <alignment horizontal="center" vertical="center" wrapText="1"/>
    </xf>
    <xf numFmtId="164" fontId="24" fillId="0" borderId="2" xfId="2" applyNumberFormat="1" applyFont="1" applyFill="1" applyBorder="1" applyAlignment="1">
      <alignment horizontal="center" vertical="center" wrapText="1"/>
    </xf>
    <xf numFmtId="164" fontId="24" fillId="2" borderId="5" xfId="2" applyNumberFormat="1" applyFont="1" applyFill="1" applyBorder="1" applyAlignment="1">
      <alignment horizontal="center" vertical="center" wrapText="1"/>
    </xf>
    <xf numFmtId="165" fontId="24" fillId="2" borderId="2" xfId="3" applyNumberFormat="1" applyFont="1" applyFill="1" applyBorder="1" applyAlignment="1">
      <alignment horizontal="center"/>
    </xf>
    <xf numFmtId="0" fontId="4" fillId="0" borderId="0" xfId="0" applyFont="1" applyFill="1"/>
    <xf numFmtId="165" fontId="17" fillId="0" borderId="3" xfId="3" applyNumberFormat="1" applyFont="1" applyFill="1" applyBorder="1" applyAlignment="1">
      <alignment horizontal="center" vertical="center" wrapText="1"/>
    </xf>
    <xf numFmtId="165" fontId="17" fillId="0" borderId="5" xfId="3" applyNumberFormat="1" applyFont="1" applyFill="1" applyBorder="1" applyAlignment="1">
      <alignment horizontal="center" vertical="center" wrapText="1"/>
    </xf>
    <xf numFmtId="165" fontId="8" fillId="0" borderId="2" xfId="2" applyNumberFormat="1" applyFont="1" applyFill="1" applyBorder="1" applyAlignment="1">
      <alignment horizontal="center" vertical="center" wrapText="1"/>
    </xf>
    <xf numFmtId="165" fontId="17" fillId="0" borderId="3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" fontId="25" fillId="0" borderId="0" xfId="0" applyNumberFormat="1" applyFont="1"/>
    <xf numFmtId="4" fontId="25" fillId="0" borderId="2" xfId="0" applyNumberFormat="1" applyFont="1" applyBorder="1" applyAlignment="1">
      <alignment horizontal="center" vertical="center"/>
    </xf>
    <xf numFmtId="0" fontId="13" fillId="0" borderId="0" xfId="0" applyFont="1" applyFill="1"/>
    <xf numFmtId="0" fontId="17" fillId="0" borderId="0" xfId="0" applyFont="1" applyFill="1"/>
    <xf numFmtId="0" fontId="13" fillId="0" borderId="0" xfId="0" applyFont="1" applyFill="1" applyBorder="1"/>
    <xf numFmtId="0" fontId="26" fillId="0" borderId="0" xfId="0" applyFont="1" applyFill="1"/>
    <xf numFmtId="0" fontId="19" fillId="0" borderId="0" xfId="0" applyFont="1" applyFill="1" applyBorder="1" applyAlignment="1">
      <alignment vertical="distributed" wrapText="1"/>
    </xf>
    <xf numFmtId="0" fontId="19" fillId="0" borderId="12" xfId="0" applyFont="1" applyFill="1" applyBorder="1" applyAlignment="1">
      <alignment vertical="distributed" wrapText="1"/>
    </xf>
    <xf numFmtId="0" fontId="20" fillId="0" borderId="0" xfId="0" applyFont="1" applyFill="1" applyBorder="1" applyAlignment="1"/>
    <xf numFmtId="164" fontId="12" fillId="0" borderId="2" xfId="2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31" fillId="0" borderId="2" xfId="3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64" fontId="12" fillId="0" borderId="2" xfId="2" applyNumberFormat="1" applyFont="1" applyFill="1" applyBorder="1" applyAlignment="1">
      <alignment vertical="center" wrapText="1"/>
    </xf>
    <xf numFmtId="164" fontId="29" fillId="0" borderId="2" xfId="2" applyNumberFormat="1" applyFont="1" applyFill="1" applyBorder="1" applyAlignment="1">
      <alignment vertical="center" wrapText="1"/>
    </xf>
    <xf numFmtId="167" fontId="14" fillId="0" borderId="2" xfId="3" applyNumberFormat="1" applyFont="1" applyFill="1" applyBorder="1" applyAlignment="1">
      <alignment horizontal="center" vertical="center" wrapText="1"/>
    </xf>
    <xf numFmtId="0" fontId="17" fillId="0" borderId="2" xfId="0" applyFont="1" applyFill="1" applyBorder="1"/>
    <xf numFmtId="0" fontId="13" fillId="2" borderId="2" xfId="0" applyFont="1" applyFill="1" applyBorder="1"/>
    <xf numFmtId="165" fontId="8" fillId="2" borderId="2" xfId="3" applyNumberFormat="1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2" borderId="2" xfId="3" applyNumberFormat="1" applyFont="1" applyFill="1" applyBorder="1" applyAlignment="1">
      <alignment horizontal="center" vertical="center" wrapText="1"/>
    </xf>
    <xf numFmtId="165" fontId="17" fillId="0" borderId="2" xfId="3" applyNumberFormat="1" applyFont="1" applyFill="1" applyBorder="1" applyAlignment="1">
      <alignment vertical="center" wrapText="1"/>
    </xf>
    <xf numFmtId="3" fontId="17" fillId="0" borderId="2" xfId="2" applyNumberFormat="1" applyFont="1" applyFill="1" applyBorder="1" applyAlignment="1">
      <alignment horizontal="center" vertical="center" wrapText="1"/>
    </xf>
    <xf numFmtId="10" fontId="17" fillId="0" borderId="2" xfId="0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165" fontId="5" fillId="0" borderId="2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0" fontId="26" fillId="0" borderId="2" xfId="0" applyFont="1" applyFill="1" applyBorder="1"/>
    <xf numFmtId="0" fontId="23" fillId="0" borderId="2" xfId="0" applyFont="1" applyFill="1" applyBorder="1"/>
    <xf numFmtId="0" fontId="17" fillId="0" borderId="2" xfId="3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11" fillId="0" borderId="2" xfId="2" applyNumberFormat="1" applyFont="1" applyFill="1" applyBorder="1" applyAlignment="1">
      <alignment horizontal="center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/>
    <xf numFmtId="3" fontId="17" fillId="2" borderId="2" xfId="2" applyNumberFormat="1" applyFont="1" applyFill="1" applyBorder="1" applyAlignment="1">
      <alignment horizontal="center" vertical="center" wrapText="1"/>
    </xf>
    <xf numFmtId="10" fontId="17" fillId="2" borderId="2" xfId="0" applyNumberFormat="1" applyFont="1" applyFill="1" applyBorder="1" applyAlignment="1">
      <alignment horizontal="center" vertical="center" wrapText="1"/>
    </xf>
    <xf numFmtId="4" fontId="8" fillId="2" borderId="2" xfId="2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wrapText="1"/>
    </xf>
    <xf numFmtId="0" fontId="17" fillId="0" borderId="9" xfId="3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165" fontId="5" fillId="0" borderId="8" xfId="2" applyNumberFormat="1" applyFont="1" applyFill="1" applyBorder="1" applyAlignment="1">
      <alignment horizontal="center" vertical="center" wrapText="1"/>
    </xf>
    <xf numFmtId="165" fontId="5" fillId="0" borderId="9" xfId="3" applyNumberFormat="1" applyFont="1" applyFill="1" applyBorder="1" applyAlignment="1">
      <alignment horizontal="center" vertical="center" wrapText="1"/>
    </xf>
    <xf numFmtId="165" fontId="8" fillId="2" borderId="3" xfId="3" applyNumberFormat="1" applyFont="1" applyFill="1" applyBorder="1" applyAlignment="1">
      <alignment vertical="center" wrapText="1"/>
    </xf>
    <xf numFmtId="0" fontId="19" fillId="0" borderId="0" xfId="0" applyFont="1" applyFill="1"/>
    <xf numFmtId="165" fontId="17" fillId="0" borderId="3" xfId="3" applyNumberFormat="1" applyFont="1" applyFill="1" applyBorder="1" applyAlignment="1">
      <alignment vertical="center" wrapText="1"/>
    </xf>
    <xf numFmtId="165" fontId="5" fillId="0" borderId="3" xfId="3" applyNumberFormat="1" applyFont="1" applyFill="1" applyBorder="1" applyAlignment="1">
      <alignment horizontal="center" vertical="center" wrapText="1"/>
    </xf>
    <xf numFmtId="10" fontId="17" fillId="0" borderId="2" xfId="0" applyNumberFormat="1" applyFont="1" applyFill="1" applyBorder="1" applyAlignment="1">
      <alignment horizontal="center"/>
    </xf>
    <xf numFmtId="165" fontId="3" fillId="0" borderId="3" xfId="3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4" fontId="8" fillId="2" borderId="6" xfId="2" applyNumberFormat="1" applyFont="1" applyFill="1" applyBorder="1" applyAlignment="1">
      <alignment horizontal="center" vertical="center" wrapText="1"/>
    </xf>
    <xf numFmtId="4" fontId="17" fillId="0" borderId="2" xfId="3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165" fontId="8" fillId="2" borderId="3" xfId="2" applyNumberFormat="1" applyFont="1" applyFill="1" applyBorder="1" applyAlignment="1">
      <alignment vertical="center" wrapText="1"/>
    </xf>
    <xf numFmtId="165" fontId="8" fillId="2" borderId="3" xfId="2" applyNumberFormat="1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center" vertical="center"/>
    </xf>
    <xf numFmtId="10" fontId="17" fillId="0" borderId="2" xfId="0" applyNumberFormat="1" applyFont="1" applyFill="1" applyBorder="1" applyAlignment="1">
      <alignment horizontal="center" vertical="center"/>
    </xf>
    <xf numFmtId="165" fontId="8" fillId="0" borderId="3" xfId="3" applyNumberFormat="1" applyFont="1" applyFill="1" applyBorder="1" applyAlignment="1">
      <alignment vertical="center" wrapText="1"/>
    </xf>
    <xf numFmtId="3" fontId="17" fillId="0" borderId="3" xfId="2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165" fontId="24" fillId="0" borderId="2" xfId="3" applyNumberFormat="1" applyFont="1" applyFill="1" applyBorder="1" applyAlignment="1">
      <alignment horizontal="center" vertical="center" wrapText="1"/>
    </xf>
    <xf numFmtId="165" fontId="12" fillId="0" borderId="2" xfId="3" applyNumberFormat="1" applyFont="1" applyFill="1" applyBorder="1" applyAlignment="1">
      <alignment horizontal="center" vertical="center" wrapText="1"/>
    </xf>
    <xf numFmtId="169" fontId="17" fillId="0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/>
    <xf numFmtId="0" fontId="17" fillId="0" borderId="2" xfId="0" applyFont="1" applyFill="1" applyBorder="1" applyAlignment="1">
      <alignment horizontal="center" vertical="center"/>
    </xf>
    <xf numFmtId="0" fontId="13" fillId="2" borderId="4" xfId="0" applyFont="1" applyFill="1" applyBorder="1"/>
    <xf numFmtId="0" fontId="13" fillId="2" borderId="4" xfId="0" applyFont="1" applyFill="1" applyBorder="1" applyAlignment="1">
      <alignment wrapText="1"/>
    </xf>
    <xf numFmtId="165" fontId="8" fillId="2" borderId="10" xfId="2" applyNumberFormat="1" applyFont="1" applyFill="1" applyBorder="1" applyAlignment="1">
      <alignment vertical="center" wrapText="1"/>
    </xf>
    <xf numFmtId="3" fontId="17" fillId="2" borderId="4" xfId="2" applyNumberFormat="1" applyFont="1" applyFill="1" applyBorder="1" applyAlignment="1">
      <alignment horizontal="center" vertical="center" wrapText="1"/>
    </xf>
    <xf numFmtId="4" fontId="8" fillId="2" borderId="10" xfId="2" applyNumberFormat="1" applyFont="1" applyFill="1" applyBorder="1" applyAlignment="1">
      <alignment horizontal="center" vertical="center" wrapText="1"/>
    </xf>
    <xf numFmtId="10" fontId="17" fillId="2" borderId="4" xfId="0" applyNumberFormat="1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 wrapText="1"/>
    </xf>
    <xf numFmtId="164" fontId="8" fillId="0" borderId="10" xfId="2" applyNumberFormat="1" applyFont="1" applyFill="1" applyBorder="1" applyAlignment="1">
      <alignment horizontal="center" vertical="center" wrapText="1"/>
    </xf>
    <xf numFmtId="4" fontId="17" fillId="2" borderId="10" xfId="2" applyNumberFormat="1" applyFont="1" applyFill="1" applyBorder="1" applyAlignment="1">
      <alignment horizontal="center" vertical="center" wrapText="1"/>
    </xf>
    <xf numFmtId="4" fontId="17" fillId="2" borderId="11" xfId="2" applyNumberFormat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/>
    <xf numFmtId="0" fontId="8" fillId="2" borderId="2" xfId="2" applyFont="1" applyFill="1" applyBorder="1" applyAlignment="1">
      <alignment vertical="center" wrapText="1"/>
    </xf>
    <xf numFmtId="164" fontId="19" fillId="2" borderId="2" xfId="0" applyNumberFormat="1" applyFont="1" applyFill="1" applyBorder="1"/>
    <xf numFmtId="4" fontId="17" fillId="0" borderId="0" xfId="0" applyNumberFormat="1" applyFont="1" applyFill="1"/>
    <xf numFmtId="4" fontId="8" fillId="0" borderId="0" xfId="0" applyNumberFormat="1" applyFont="1" applyFill="1"/>
    <xf numFmtId="4" fontId="17" fillId="0" borderId="0" xfId="0" applyNumberFormat="1" applyFont="1" applyFill="1" applyBorder="1"/>
    <xf numFmtId="4" fontId="8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vertical="center" wrapText="1"/>
    </xf>
    <xf numFmtId="0" fontId="13" fillId="2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8" fillId="0" borderId="11" xfId="2" applyNumberFormat="1" applyFont="1" applyFill="1" applyBorder="1" applyAlignment="1">
      <alignment horizontal="center" vertical="center" wrapText="1"/>
    </xf>
    <xf numFmtId="164" fontId="8" fillId="2" borderId="11" xfId="2" applyNumberFormat="1" applyFont="1" applyFill="1" applyBorder="1" applyAlignment="1">
      <alignment horizontal="center" vertical="center" wrapText="1"/>
    </xf>
    <xf numFmtId="3" fontId="32" fillId="2" borderId="2" xfId="3" applyNumberFormat="1" applyFont="1" applyFill="1" applyBorder="1" applyAlignment="1">
      <alignment horizontal="center" vertical="center" wrapText="1"/>
    </xf>
    <xf numFmtId="165" fontId="32" fillId="2" borderId="2" xfId="3" applyNumberFormat="1" applyFont="1" applyFill="1" applyBorder="1" applyAlignment="1">
      <alignment horizontal="center" vertical="center" wrapText="1"/>
    </xf>
    <xf numFmtId="2" fontId="33" fillId="0" borderId="2" xfId="0" applyNumberFormat="1" applyFont="1" applyFill="1" applyBorder="1" applyAlignment="1">
      <alignment horizontal="center" vertical="center" wrapText="1"/>
    </xf>
    <xf numFmtId="2" fontId="33" fillId="0" borderId="3" xfId="0" applyNumberFormat="1" applyFont="1" applyFill="1" applyBorder="1" applyAlignment="1">
      <alignment horizontal="center" vertical="center" wrapText="1"/>
    </xf>
    <xf numFmtId="165" fontId="12" fillId="0" borderId="3" xfId="3" applyNumberFormat="1" applyFont="1" applyFill="1" applyBorder="1" applyAlignment="1">
      <alignment horizontal="center" vertical="center" wrapText="1"/>
    </xf>
    <xf numFmtId="2" fontId="34" fillId="0" borderId="3" xfId="0" applyNumberFormat="1" applyFont="1" applyFill="1" applyBorder="1" applyAlignment="1">
      <alignment horizontal="center" vertical="center" wrapText="1"/>
    </xf>
    <xf numFmtId="4" fontId="11" fillId="0" borderId="3" xfId="2" applyNumberFormat="1" applyFont="1" applyFill="1" applyBorder="1" applyAlignment="1">
      <alignment horizontal="center" vertical="center" wrapText="1"/>
    </xf>
    <xf numFmtId="4" fontId="11" fillId="0" borderId="6" xfId="2" applyNumberFormat="1" applyFont="1" applyFill="1" applyBorder="1" applyAlignment="1">
      <alignment horizontal="center" vertical="center" wrapText="1"/>
    </xf>
    <xf numFmtId="165" fontId="35" fillId="0" borderId="2" xfId="3" applyNumberFormat="1" applyFont="1" applyFill="1" applyBorder="1" applyAlignment="1">
      <alignment horizontal="center" vertical="center" wrapText="1"/>
    </xf>
    <xf numFmtId="167" fontId="36" fillId="0" borderId="2" xfId="0" applyNumberFormat="1" applyFont="1" applyFill="1" applyBorder="1" applyAlignment="1">
      <alignment horizontal="center" vertical="center" wrapText="1"/>
    </xf>
    <xf numFmtId="165" fontId="37" fillId="2" borderId="3" xfId="3" applyNumberFormat="1" applyFont="1" applyFill="1" applyBorder="1" applyAlignment="1">
      <alignment vertical="center" wrapText="1"/>
    </xf>
    <xf numFmtId="3" fontId="17" fillId="2" borderId="3" xfId="2" applyNumberFormat="1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165" fontId="38" fillId="2" borderId="3" xfId="3" applyNumberFormat="1" applyFont="1" applyFill="1" applyBorder="1" applyAlignment="1">
      <alignment horizontal="center" vertical="center" wrapText="1"/>
    </xf>
    <xf numFmtId="4" fontId="37" fillId="2" borderId="3" xfId="2" applyNumberFormat="1" applyFont="1" applyFill="1" applyBorder="1" applyAlignment="1">
      <alignment horizontal="center" vertical="center" wrapText="1"/>
    </xf>
    <xf numFmtId="165" fontId="37" fillId="2" borderId="3" xfId="3" applyNumberFormat="1" applyFont="1" applyFill="1" applyBorder="1" applyAlignment="1">
      <alignment horizontal="center" vertical="center" wrapText="1"/>
    </xf>
    <xf numFmtId="10" fontId="39" fillId="0" borderId="2" xfId="0" applyNumberFormat="1" applyFont="1" applyFill="1" applyBorder="1" applyAlignment="1">
      <alignment horizontal="center"/>
    </xf>
    <xf numFmtId="2" fontId="40" fillId="0" borderId="3" xfId="0" applyNumberFormat="1" applyFont="1" applyFill="1" applyBorder="1" applyAlignment="1">
      <alignment horizontal="center" vertical="center" wrapText="1"/>
    </xf>
    <xf numFmtId="2" fontId="41" fillId="0" borderId="2" xfId="0" applyNumberFormat="1" applyFont="1" applyFill="1" applyBorder="1" applyAlignment="1">
      <alignment horizontal="center" vertical="center" wrapText="1"/>
    </xf>
    <xf numFmtId="2" fontId="42" fillId="0" borderId="3" xfId="0" applyNumberFormat="1" applyFont="1" applyFill="1" applyBorder="1" applyAlignment="1">
      <alignment horizontal="center" vertical="center" wrapText="1"/>
    </xf>
    <xf numFmtId="165" fontId="43" fillId="0" borderId="3" xfId="3" applyNumberFormat="1" applyFont="1" applyFill="1" applyBorder="1" applyAlignment="1">
      <alignment horizontal="center" vertical="center" wrapText="1"/>
    </xf>
    <xf numFmtId="2" fontId="41" fillId="0" borderId="3" xfId="0" applyNumberFormat="1" applyFont="1" applyFill="1" applyBorder="1" applyAlignment="1">
      <alignment horizontal="center" vertical="center" wrapText="1"/>
    </xf>
    <xf numFmtId="2" fontId="37" fillId="0" borderId="3" xfId="0" applyNumberFormat="1" applyFont="1" applyFill="1" applyBorder="1" applyAlignment="1">
      <alignment horizontal="center" vertical="center" wrapText="1"/>
    </xf>
    <xf numFmtId="10" fontId="39" fillId="0" borderId="2" xfId="0" applyNumberFormat="1" applyFont="1" applyFill="1" applyBorder="1" applyAlignment="1">
      <alignment horizontal="center" vertical="center"/>
    </xf>
    <xf numFmtId="165" fontId="11" fillId="0" borderId="3" xfId="3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28" fillId="0" borderId="2" xfId="3" applyNumberFormat="1" applyFont="1" applyFill="1" applyBorder="1" applyAlignment="1">
      <alignment horizontal="center" vertical="center" wrapText="1"/>
    </xf>
    <xf numFmtId="10" fontId="39" fillId="0" borderId="2" xfId="0" applyNumberFormat="1" applyFont="1" applyFill="1" applyBorder="1" applyAlignment="1">
      <alignment horizontal="center" vertical="center" wrapText="1"/>
    </xf>
    <xf numFmtId="2" fontId="42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165" fontId="43" fillId="0" borderId="2" xfId="3" applyNumberFormat="1" applyFont="1" applyFill="1" applyBorder="1" applyAlignment="1">
      <alignment horizontal="center" vertical="center" wrapText="1"/>
    </xf>
    <xf numFmtId="169" fontId="39" fillId="0" borderId="2" xfId="0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vertical="center" wrapText="1"/>
    </xf>
    <xf numFmtId="165" fontId="44" fillId="0" borderId="2" xfId="2" applyNumberFormat="1" applyFont="1" applyFill="1" applyBorder="1" applyAlignment="1">
      <alignment horizontal="center" vertical="center" wrapText="1"/>
    </xf>
    <xf numFmtId="165" fontId="44" fillId="0" borderId="2" xfId="3" applyNumberFormat="1" applyFont="1" applyFill="1" applyBorder="1" applyAlignment="1">
      <alignment horizontal="center" vertical="center" wrapText="1"/>
    </xf>
    <xf numFmtId="170" fontId="44" fillId="0" borderId="2" xfId="2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/>
    <xf numFmtId="4" fontId="25" fillId="0" borderId="0" xfId="0" applyNumberFormat="1" applyFont="1" applyFill="1" applyAlignment="1">
      <alignment horizontal="center" vertical="center"/>
    </xf>
    <xf numFmtId="3" fontId="32" fillId="2" borderId="5" xfId="3" applyNumberFormat="1" applyFont="1" applyFill="1" applyBorder="1" applyAlignment="1">
      <alignment horizontal="center" vertical="center" wrapText="1"/>
    </xf>
    <xf numFmtId="165" fontId="32" fillId="2" borderId="5" xfId="3" applyNumberFormat="1" applyFont="1" applyFill="1" applyBorder="1" applyAlignment="1">
      <alignment horizontal="center" vertical="center" wrapText="1"/>
    </xf>
    <xf numFmtId="165" fontId="38" fillId="2" borderId="6" xfId="3" applyNumberFormat="1" applyFont="1" applyFill="1" applyBorder="1" applyAlignment="1">
      <alignment horizontal="center" vertical="center" wrapText="1"/>
    </xf>
    <xf numFmtId="165" fontId="37" fillId="2" borderId="6" xfId="3" applyNumberFormat="1" applyFont="1" applyFill="1" applyBorder="1" applyAlignment="1">
      <alignment horizontal="center" vertical="center" wrapText="1"/>
    </xf>
    <xf numFmtId="165" fontId="8" fillId="2" borderId="6" xfId="3" applyNumberFormat="1" applyFont="1" applyFill="1" applyBorder="1" applyAlignment="1">
      <alignment horizontal="center" vertical="center" wrapText="1"/>
    </xf>
    <xf numFmtId="165" fontId="17" fillId="0" borderId="6" xfId="2" applyNumberFormat="1" applyFont="1" applyFill="1" applyBorder="1" applyAlignment="1">
      <alignment horizontal="center" vertical="center" wrapText="1"/>
    </xf>
    <xf numFmtId="165" fontId="39" fillId="0" borderId="5" xfId="3" applyNumberFormat="1" applyFont="1" applyFill="1" applyBorder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center" vertical="center" wrapText="1"/>
    </xf>
    <xf numFmtId="4" fontId="25" fillId="0" borderId="2" xfId="0" applyNumberFormat="1" applyFont="1" applyFill="1" applyBorder="1" applyAlignment="1">
      <alignment horizontal="center" vertical="center"/>
    </xf>
    <xf numFmtId="1" fontId="35" fillId="0" borderId="2" xfId="2" applyNumberFormat="1" applyFont="1" applyFill="1" applyBorder="1" applyAlignment="1">
      <alignment horizontal="center" vertical="center" wrapText="1"/>
    </xf>
    <xf numFmtId="1" fontId="46" fillId="0" borderId="5" xfId="2" applyNumberFormat="1" applyFont="1" applyFill="1" applyBorder="1" applyAlignment="1">
      <alignment horizontal="center" vertical="center" wrapText="1"/>
    </xf>
    <xf numFmtId="0" fontId="25" fillId="0" borderId="2" xfId="0" applyFont="1" applyFill="1" applyBorder="1"/>
    <xf numFmtId="0" fontId="25" fillId="0" borderId="11" xfId="0" applyFont="1" applyFill="1" applyBorder="1" applyAlignment="1">
      <alignment horizontal="center" vertical="center" wrapText="1"/>
    </xf>
    <xf numFmtId="167" fontId="47" fillId="0" borderId="5" xfId="3" applyNumberFormat="1" applyFont="1" applyFill="1" applyBorder="1" applyAlignment="1">
      <alignment horizontal="center" vertical="center" wrapText="1"/>
    </xf>
    <xf numFmtId="0" fontId="25" fillId="2" borderId="2" xfId="0" applyFont="1" applyFill="1" applyBorder="1"/>
    <xf numFmtId="0" fontId="17" fillId="2" borderId="2" xfId="0" applyFont="1" applyFill="1" applyBorder="1"/>
    <xf numFmtId="0" fontId="25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horizontal="left"/>
    </xf>
    <xf numFmtId="0" fontId="37" fillId="2" borderId="2" xfId="0" applyFont="1" applyFill="1" applyBorder="1"/>
    <xf numFmtId="0" fontId="48" fillId="2" borderId="2" xfId="0" applyFont="1" applyFill="1" applyBorder="1"/>
    <xf numFmtId="0" fontId="25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wrapText="1"/>
    </xf>
    <xf numFmtId="0" fontId="25" fillId="2" borderId="2" xfId="0" applyFont="1" applyFill="1" applyBorder="1" applyAlignment="1">
      <alignment wrapText="1"/>
    </xf>
    <xf numFmtId="0" fontId="37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25" fillId="0" borderId="1" xfId="0" applyFont="1" applyFill="1" applyBorder="1"/>
    <xf numFmtId="0" fontId="24" fillId="0" borderId="1" xfId="0" applyFont="1" applyFill="1" applyBorder="1" applyAlignment="1">
      <alignment vertical="distributed" wrapText="1"/>
    </xf>
    <xf numFmtId="0" fontId="6" fillId="0" borderId="1" xfId="0" applyFont="1" applyFill="1" applyBorder="1" applyAlignment="1">
      <alignment vertical="center" wrapText="1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0" fontId="11" fillId="0" borderId="2" xfId="0" applyFont="1" applyFill="1" applyBorder="1"/>
    <xf numFmtId="0" fontId="11" fillId="0" borderId="0" xfId="0" applyFont="1" applyFill="1"/>
    <xf numFmtId="0" fontId="37" fillId="0" borderId="0" xfId="0" applyFont="1" applyFill="1"/>
    <xf numFmtId="0" fontId="48" fillId="0" borderId="0" xfId="0" applyFont="1" applyFill="1"/>
    <xf numFmtId="4" fontId="48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/>
    <xf numFmtId="4" fontId="25" fillId="0" borderId="0" xfId="0" applyNumberFormat="1" applyFont="1" applyFill="1" applyAlignment="1">
      <alignment horizontal="right" vertical="center"/>
    </xf>
    <xf numFmtId="4" fontId="25" fillId="0" borderId="0" xfId="0" applyNumberFormat="1" applyFont="1" applyAlignment="1">
      <alignment horizontal="right"/>
    </xf>
    <xf numFmtId="0" fontId="17" fillId="0" borderId="0" xfId="0" applyFont="1" applyFill="1" applyAlignment="1">
      <alignment horizontal="right" vertical="center" wrapText="1"/>
    </xf>
    <xf numFmtId="0" fontId="3" fillId="0" borderId="0" xfId="5" applyFont="1" applyFill="1" applyAlignment="1">
      <alignment horizontal="left" vertical="top" wrapText="1"/>
    </xf>
    <xf numFmtId="0" fontId="3" fillId="0" borderId="0" xfId="5" applyFont="1" applyFill="1" applyBorder="1" applyAlignment="1">
      <alignment wrapText="1"/>
    </xf>
    <xf numFmtId="0" fontId="3" fillId="0" borderId="0" xfId="5" applyFont="1" applyFill="1" applyBorder="1" applyAlignment="1">
      <alignment horizontal="center" wrapText="1"/>
    </xf>
    <xf numFmtId="0" fontId="4" fillId="0" borderId="0" xfId="6" applyFont="1" applyFill="1" applyAlignment="1">
      <alignment horizontal="left" vertical="top" wrapText="1"/>
    </xf>
    <xf numFmtId="9" fontId="4" fillId="0" borderId="0" xfId="7" applyFont="1" applyFill="1" applyAlignment="1">
      <alignment horizontal="left" vertical="top" wrapText="1"/>
    </xf>
    <xf numFmtId="0" fontId="4" fillId="0" borderId="0" xfId="6" applyFont="1" applyFill="1" applyAlignment="1">
      <alignment horizontal="center" vertical="center" wrapText="1"/>
    </xf>
    <xf numFmtId="0" fontId="3" fillId="0" borderId="0" xfId="6" applyFont="1" applyFill="1" applyAlignment="1">
      <alignment horizontal="right" wrapText="1"/>
    </xf>
    <xf numFmtId="0" fontId="3" fillId="0" borderId="17" xfId="5" applyFont="1" applyFill="1" applyBorder="1" applyAlignment="1">
      <alignment horizontal="center" vertical="center" wrapText="1"/>
    </xf>
    <xf numFmtId="9" fontId="3" fillId="0" borderId="18" xfId="7" applyFont="1" applyFill="1" applyBorder="1" applyAlignment="1">
      <alignment horizontal="center" vertical="center" wrapText="1"/>
    </xf>
    <xf numFmtId="0" fontId="3" fillId="0" borderId="18" xfId="5" applyFont="1" applyFill="1" applyBorder="1" applyAlignment="1">
      <alignment horizontal="center" vertical="center" wrapText="1"/>
    </xf>
    <xf numFmtId="0" fontId="3" fillId="0" borderId="21" xfId="5" applyFont="1" applyFill="1" applyBorder="1" applyAlignment="1">
      <alignment horizontal="center" vertical="center" wrapText="1"/>
    </xf>
    <xf numFmtId="9" fontId="3" fillId="0" borderId="8" xfId="7" applyFont="1" applyFill="1" applyBorder="1" applyAlignment="1">
      <alignment horizontal="left" vertical="center" wrapText="1"/>
    </xf>
    <xf numFmtId="4" fontId="3" fillId="0" borderId="8" xfId="5" applyNumberFormat="1" applyFont="1" applyFill="1" applyBorder="1" applyAlignment="1">
      <alignment horizontal="center" vertical="center" wrapText="1"/>
    </xf>
    <xf numFmtId="4" fontId="3" fillId="0" borderId="22" xfId="5" applyNumberFormat="1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9" fontId="3" fillId="0" borderId="2" xfId="7" applyFont="1" applyFill="1" applyBorder="1" applyAlignment="1">
      <alignment horizontal="left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4" fontId="3" fillId="0" borderId="24" xfId="5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4" xfId="5" applyFont="1" applyFill="1" applyBorder="1" applyAlignment="1">
      <alignment horizontal="center" vertical="center" wrapText="1"/>
    </xf>
    <xf numFmtId="16" fontId="3" fillId="0" borderId="23" xfId="5" applyNumberFormat="1" applyFont="1" applyFill="1" applyBorder="1" applyAlignment="1">
      <alignment horizontal="center" vertical="center" wrapText="1"/>
    </xf>
    <xf numFmtId="2" fontId="3" fillId="0" borderId="2" xfId="5" applyNumberFormat="1" applyFont="1" applyFill="1" applyBorder="1" applyAlignment="1">
      <alignment horizontal="center" vertical="center" wrapText="1"/>
    </xf>
    <xf numFmtId="0" fontId="50" fillId="0" borderId="0" xfId="6" applyFont="1" applyFill="1" applyAlignment="1">
      <alignment horizontal="left" vertical="top" wrapText="1"/>
    </xf>
    <xf numFmtId="9" fontId="50" fillId="0" borderId="0" xfId="7" applyFont="1" applyFill="1" applyAlignment="1">
      <alignment horizontal="left" vertical="top" wrapText="1"/>
    </xf>
    <xf numFmtId="0" fontId="50" fillId="0" borderId="0" xfId="6" applyFont="1" applyFill="1" applyAlignment="1">
      <alignment horizontal="center" vertical="center" wrapText="1"/>
    </xf>
    <xf numFmtId="0" fontId="51" fillId="0" borderId="0" xfId="6" applyFont="1" applyFill="1" applyBorder="1" applyAlignment="1">
      <alignment wrapText="1"/>
    </xf>
    <xf numFmtId="0" fontId="51" fillId="0" borderId="0" xfId="6" applyFont="1" applyFill="1" applyBorder="1" applyAlignment="1">
      <alignment horizontal="center" wrapText="1"/>
    </xf>
    <xf numFmtId="0" fontId="50" fillId="0" borderId="0" xfId="6" applyFont="1" applyFill="1" applyAlignment="1">
      <alignment horizontal="right" wrapText="1"/>
    </xf>
    <xf numFmtId="167" fontId="3" fillId="0" borderId="2" xfId="5" applyNumberFormat="1" applyFont="1" applyFill="1" applyBorder="1" applyAlignment="1">
      <alignment horizontal="center" vertical="center" wrapText="1"/>
    </xf>
    <xf numFmtId="0" fontId="50" fillId="0" borderId="2" xfId="6" applyFont="1" applyFill="1" applyBorder="1" applyAlignment="1">
      <alignment horizontal="center" vertical="center" wrapText="1"/>
    </xf>
    <xf numFmtId="4" fontId="50" fillId="0" borderId="2" xfId="6" applyNumberFormat="1" applyFont="1" applyFill="1" applyBorder="1" applyAlignment="1">
      <alignment horizontal="center" vertical="center" wrapText="1"/>
    </xf>
    <xf numFmtId="4" fontId="52" fillId="0" borderId="2" xfId="5" applyNumberFormat="1" applyFont="1" applyFill="1" applyBorder="1" applyAlignment="1">
      <alignment horizontal="center" vertical="center" wrapText="1"/>
    </xf>
    <xf numFmtId="167" fontId="51" fillId="0" borderId="5" xfId="6" applyNumberFormat="1" applyFont="1" applyFill="1" applyBorder="1" applyAlignment="1">
      <alignment vertical="center" wrapText="1"/>
    </xf>
    <xf numFmtId="167" fontId="51" fillId="0" borderId="6" xfId="6" applyNumberFormat="1" applyFont="1" applyFill="1" applyBorder="1" applyAlignment="1">
      <alignment vertical="center" wrapText="1"/>
    </xf>
    <xf numFmtId="167" fontId="51" fillId="0" borderId="3" xfId="6" applyNumberFormat="1" applyFont="1" applyFill="1" applyBorder="1" applyAlignment="1">
      <alignment vertical="center" wrapText="1"/>
    </xf>
    <xf numFmtId="9" fontId="50" fillId="0" borderId="2" xfId="7" applyFont="1" applyFill="1" applyBorder="1" applyAlignment="1">
      <alignment horizontal="left" vertical="center" wrapText="1"/>
    </xf>
    <xf numFmtId="4" fontId="50" fillId="0" borderId="2" xfId="5" applyNumberFormat="1" applyFont="1" applyFill="1" applyBorder="1" applyAlignment="1">
      <alignment horizontal="center" vertical="center" wrapText="1"/>
    </xf>
    <xf numFmtId="0" fontId="1" fillId="0" borderId="0" xfId="0" applyFont="1"/>
    <xf numFmtId="0" fontId="53" fillId="0" borderId="0" xfId="6" applyFont="1" applyFill="1" applyAlignment="1">
      <alignment horizontal="left" vertical="top" wrapText="1"/>
    </xf>
    <xf numFmtId="9" fontId="53" fillId="0" borderId="0" xfId="7" applyFont="1" applyFill="1" applyAlignment="1">
      <alignment horizontal="left" vertical="top" wrapText="1"/>
    </xf>
    <xf numFmtId="0" fontId="53" fillId="0" borderId="0" xfId="6" applyFont="1" applyFill="1" applyAlignment="1">
      <alignment horizontal="center" vertical="center" wrapText="1"/>
    </xf>
    <xf numFmtId="0" fontId="53" fillId="0" borderId="0" xfId="6" applyFont="1" applyFill="1" applyBorder="1" applyAlignment="1">
      <alignment wrapText="1"/>
    </xf>
    <xf numFmtId="0" fontId="53" fillId="0" borderId="0" xfId="6" applyFont="1" applyFill="1" applyBorder="1" applyAlignment="1">
      <alignment horizontal="center" wrapText="1"/>
    </xf>
    <xf numFmtId="0" fontId="3" fillId="0" borderId="2" xfId="6" applyFont="1" applyFill="1" applyBorder="1" applyAlignment="1">
      <alignment horizontal="center" vertical="center" wrapText="1"/>
    </xf>
    <xf numFmtId="9" fontId="6" fillId="0" borderId="2" xfId="7" applyFont="1" applyFill="1" applyBorder="1" applyAlignment="1">
      <alignment horizontal="left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6" applyFont="1" applyFill="1" applyAlignment="1">
      <alignment horizontal="left" vertical="top" wrapText="1"/>
    </xf>
    <xf numFmtId="9" fontId="3" fillId="0" borderId="0" xfId="7" applyFont="1" applyFill="1" applyAlignment="1">
      <alignment horizontal="left" vertical="top" wrapText="1"/>
    </xf>
    <xf numFmtId="0" fontId="3" fillId="0" borderId="0" xfId="6" applyFont="1" applyFill="1" applyAlignment="1">
      <alignment horizontal="center" vertical="center" wrapText="1"/>
    </xf>
    <xf numFmtId="0" fontId="3" fillId="0" borderId="0" xfId="6" applyFont="1" applyFill="1" applyBorder="1" applyAlignment="1">
      <alignment wrapText="1"/>
    </xf>
    <xf numFmtId="0" fontId="3" fillId="0" borderId="0" xfId="6" applyFont="1" applyFill="1" applyBorder="1" applyAlignment="1">
      <alignment horizont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4" fontId="3" fillId="0" borderId="2" xfId="8" applyNumberFormat="1" applyFont="1" applyFill="1" applyBorder="1" applyAlignment="1">
      <alignment horizontal="center" vertical="center" wrapText="1"/>
    </xf>
    <xf numFmtId="0" fontId="20" fillId="0" borderId="0" xfId="6" applyFont="1" applyFill="1" applyBorder="1" applyAlignment="1">
      <alignment horizontal="center" wrapText="1"/>
    </xf>
    <xf numFmtId="0" fontId="20" fillId="0" borderId="0" xfId="6" applyFont="1" applyFill="1" applyBorder="1" applyAlignment="1">
      <alignment wrapText="1"/>
    </xf>
    <xf numFmtId="0" fontId="17" fillId="0" borderId="17" xfId="5" applyFont="1" applyFill="1" applyBorder="1" applyAlignment="1">
      <alignment horizontal="center" vertical="center" wrapText="1"/>
    </xf>
    <xf numFmtId="9" fontId="17" fillId="0" borderId="18" xfId="7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13" fillId="0" borderId="19" xfId="6" applyFont="1" applyFill="1" applyBorder="1" applyAlignment="1">
      <alignment horizontal="left" vertical="top" wrapText="1"/>
    </xf>
    <xf numFmtId="0" fontId="13" fillId="0" borderId="20" xfId="6" applyFont="1" applyFill="1" applyBorder="1" applyAlignment="1">
      <alignment horizontal="left" vertical="top" wrapText="1"/>
    </xf>
    <xf numFmtId="171" fontId="3" fillId="0" borderId="0" xfId="5" applyNumberFormat="1" applyFont="1" applyFill="1" applyAlignment="1">
      <alignment horizontal="left" vertical="top" wrapText="1"/>
    </xf>
    <xf numFmtId="0" fontId="17" fillId="0" borderId="2" xfId="0" applyFont="1" applyFill="1" applyBorder="1" applyAlignment="1">
      <alignment vertical="center" wrapText="1"/>
    </xf>
    <xf numFmtId="4" fontId="3" fillId="0" borderId="2" xfId="9" applyNumberFormat="1" applyFont="1" applyFill="1" applyBorder="1" applyAlignment="1">
      <alignment horizontal="center" vertical="center" wrapText="1"/>
    </xf>
    <xf numFmtId="167" fontId="53" fillId="0" borderId="25" xfId="6" applyNumberFormat="1" applyFont="1" applyFill="1" applyBorder="1" applyAlignment="1">
      <alignment vertical="center" wrapText="1"/>
    </xf>
    <xf numFmtId="167" fontId="53" fillId="0" borderId="11" xfId="6" applyNumberFormat="1" applyFont="1" applyFill="1" applyBorder="1" applyAlignment="1">
      <alignment vertical="center" wrapText="1"/>
    </xf>
    <xf numFmtId="167" fontId="53" fillId="0" borderId="10" xfId="6" applyNumberFormat="1" applyFont="1" applyFill="1" applyBorder="1" applyAlignment="1">
      <alignment vertical="center" wrapText="1"/>
    </xf>
    <xf numFmtId="167" fontId="53" fillId="0" borderId="32" xfId="6" applyNumberFormat="1" applyFont="1" applyFill="1" applyBorder="1" applyAlignment="1">
      <alignment vertical="center" wrapText="1"/>
    </xf>
    <xf numFmtId="167" fontId="53" fillId="0" borderId="33" xfId="6" applyNumberFormat="1" applyFont="1" applyFill="1" applyBorder="1" applyAlignment="1">
      <alignment vertical="center" wrapText="1"/>
    </xf>
    <xf numFmtId="167" fontId="53" fillId="0" borderId="35" xfId="6" applyNumberFormat="1" applyFont="1" applyFill="1" applyBorder="1" applyAlignment="1">
      <alignment vertical="center" wrapText="1"/>
    </xf>
    <xf numFmtId="16" fontId="6" fillId="0" borderId="2" xfId="6" applyNumberFormat="1" applyFont="1" applyFill="1" applyBorder="1" applyAlignment="1">
      <alignment horizontal="center" vertical="center" wrapText="1"/>
    </xf>
    <xf numFmtId="4" fontId="6" fillId="0" borderId="2" xfId="5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vertical="center" wrapText="1"/>
    </xf>
    <xf numFmtId="0" fontId="50" fillId="0" borderId="2" xfId="6" applyFont="1" applyFill="1" applyBorder="1" applyAlignment="1">
      <alignment vertical="center" wrapText="1"/>
    </xf>
    <xf numFmtId="0" fontId="3" fillId="0" borderId="2" xfId="6" applyFont="1" applyFill="1" applyBorder="1" applyAlignment="1">
      <alignment horizontal="left" vertical="top" wrapText="1"/>
    </xf>
    <xf numFmtId="0" fontId="52" fillId="0" borderId="2" xfId="6" applyFont="1" applyFill="1" applyBorder="1" applyAlignment="1">
      <alignment horizontal="left" vertical="top" wrapText="1"/>
    </xf>
    <xf numFmtId="0" fontId="52" fillId="0" borderId="0" xfId="6" applyFont="1" applyFill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0" borderId="0" xfId="0" applyFont="1"/>
    <xf numFmtId="0" fontId="50" fillId="0" borderId="0" xfId="0" applyFont="1" applyAlignment="1">
      <alignment wrapText="1"/>
    </xf>
    <xf numFmtId="4" fontId="50" fillId="0" borderId="2" xfId="0" applyNumberFormat="1" applyFont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top"/>
    </xf>
    <xf numFmtId="0" fontId="51" fillId="0" borderId="2" xfId="0" applyFont="1" applyFill="1" applyBorder="1" applyAlignment="1">
      <alignment vertical="top" wrapText="1"/>
    </xf>
    <xf numFmtId="4" fontId="50" fillId="0" borderId="2" xfId="0" applyNumberFormat="1" applyFont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top" wrapText="1"/>
    </xf>
    <xf numFmtId="0" fontId="51" fillId="0" borderId="6" xfId="0" applyFont="1" applyFill="1" applyBorder="1" applyAlignment="1">
      <alignment horizontal="center" vertical="top" wrapText="1"/>
    </xf>
    <xf numFmtId="0" fontId="51" fillId="0" borderId="6" xfId="0" applyFont="1" applyFill="1" applyBorder="1" applyAlignment="1">
      <alignment horizontal="left" vertical="top" wrapText="1"/>
    </xf>
    <xf numFmtId="0" fontId="3" fillId="0" borderId="0" xfId="6" applyFont="1" applyFill="1" applyAlignment="1">
      <alignment vertical="top" wrapText="1"/>
    </xf>
    <xf numFmtId="0" fontId="53" fillId="0" borderId="0" xfId="6" applyFont="1" applyFill="1" applyBorder="1" applyAlignment="1">
      <alignment horizontal="left" wrapText="1"/>
    </xf>
    <xf numFmtId="0" fontId="50" fillId="0" borderId="0" xfId="10" applyFont="1" applyAlignment="1">
      <alignment horizontal="left" vertical="top" wrapText="1"/>
    </xf>
    <xf numFmtId="9" fontId="3" fillId="0" borderId="1" xfId="7" applyFont="1" applyBorder="1" applyAlignment="1">
      <alignment horizontal="center" vertical="top" wrapText="1"/>
    </xf>
    <xf numFmtId="0" fontId="4" fillId="0" borderId="0" xfId="6" applyFont="1" applyFill="1" applyAlignment="1">
      <alignment horizontal="right" wrapText="1"/>
    </xf>
    <xf numFmtId="0" fontId="50" fillId="0" borderId="2" xfId="10" applyFont="1" applyFill="1" applyBorder="1" applyAlignment="1">
      <alignment horizontal="center" vertical="center" wrapText="1"/>
    </xf>
    <xf numFmtId="9" fontId="3" fillId="0" borderId="2" xfId="7" applyFont="1" applyFill="1" applyBorder="1" applyAlignment="1">
      <alignment horizontal="center" vertical="center" wrapText="1"/>
    </xf>
    <xf numFmtId="167" fontId="51" fillId="0" borderId="2" xfId="10" applyNumberFormat="1" applyFont="1" applyFill="1" applyBorder="1" applyAlignment="1">
      <alignment horizontal="center" vertical="center" wrapText="1"/>
    </xf>
    <xf numFmtId="0" fontId="50" fillId="0" borderId="0" xfId="10" applyFont="1" applyFill="1" applyAlignment="1">
      <alignment horizontal="left" vertical="top" wrapText="1"/>
    </xf>
    <xf numFmtId="9" fontId="3" fillId="0" borderId="2" xfId="7" applyFont="1" applyBorder="1" applyAlignment="1">
      <alignment horizontal="left" vertical="top" wrapText="1"/>
    </xf>
    <xf numFmtId="0" fontId="50" fillId="0" borderId="2" xfId="10" applyFont="1" applyBorder="1" applyAlignment="1">
      <alignment horizontal="center" vertical="center" wrapText="1"/>
    </xf>
    <xf numFmtId="4" fontId="50" fillId="0" borderId="2" xfId="10" applyNumberFormat="1" applyFont="1" applyFill="1" applyBorder="1" applyAlignment="1">
      <alignment horizontal="center" vertical="center" wrapText="1"/>
    </xf>
    <xf numFmtId="2" fontId="50" fillId="0" borderId="2" xfId="10" applyNumberFormat="1" applyFont="1" applyBorder="1" applyAlignment="1">
      <alignment horizontal="center" vertical="center" wrapText="1"/>
    </xf>
    <xf numFmtId="168" fontId="50" fillId="0" borderId="2" xfId="10" applyNumberFormat="1" applyFont="1" applyBorder="1" applyAlignment="1">
      <alignment horizontal="center" vertical="center" wrapText="1"/>
    </xf>
    <xf numFmtId="0" fontId="50" fillId="0" borderId="0" xfId="10" applyFont="1" applyFill="1" applyBorder="1" applyAlignment="1">
      <alignment horizontal="center" vertical="center" wrapText="1"/>
    </xf>
    <xf numFmtId="9" fontId="3" fillId="0" borderId="0" xfId="7" applyFont="1" applyBorder="1" applyAlignment="1">
      <alignment horizontal="left" vertical="top" wrapText="1"/>
    </xf>
    <xf numFmtId="0" fontId="50" fillId="0" borderId="0" xfId="10" applyFont="1" applyBorder="1" applyAlignment="1">
      <alignment horizontal="center" vertical="center" wrapText="1"/>
    </xf>
    <xf numFmtId="4" fontId="50" fillId="0" borderId="0" xfId="10" applyNumberFormat="1" applyFont="1" applyFill="1" applyBorder="1" applyAlignment="1">
      <alignment horizontal="center" vertical="center" wrapText="1"/>
    </xf>
    <xf numFmtId="9" fontId="3" fillId="0" borderId="0" xfId="7" applyFont="1" applyAlignment="1">
      <alignment horizontal="left" vertical="top" wrapText="1"/>
    </xf>
    <xf numFmtId="0" fontId="50" fillId="0" borderId="0" xfId="10" applyFont="1" applyAlignment="1">
      <alignment horizontal="center" vertical="center" wrapText="1"/>
    </xf>
    <xf numFmtId="1" fontId="10" fillId="0" borderId="5" xfId="2" applyNumberFormat="1" applyFont="1" applyFill="1" applyBorder="1" applyAlignment="1">
      <alignment horizontal="center" vertical="center" wrapText="1"/>
    </xf>
    <xf numFmtId="1" fontId="10" fillId="0" borderId="3" xfId="2" applyNumberFormat="1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 wrapText="1"/>
    </xf>
    <xf numFmtId="164" fontId="5" fillId="0" borderId="8" xfId="2" applyNumberFormat="1" applyFont="1" applyFill="1" applyBorder="1" applyAlignment="1">
      <alignment horizontal="center" vertical="center" wrapText="1"/>
    </xf>
    <xf numFmtId="164" fontId="9" fillId="0" borderId="5" xfId="2" applyNumberFormat="1" applyFont="1" applyFill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10" fillId="0" borderId="5" xfId="3" applyNumberFormat="1" applyFont="1" applyFill="1" applyBorder="1" applyAlignment="1">
      <alignment horizontal="center" vertical="center" wrapText="1"/>
    </xf>
    <xf numFmtId="49" fontId="10" fillId="0" borderId="3" xfId="3" applyNumberFormat="1" applyFont="1" applyFill="1" applyBorder="1" applyAlignment="1">
      <alignment horizontal="center" vertical="center" wrapText="1"/>
    </xf>
    <xf numFmtId="4" fontId="25" fillId="0" borderId="4" xfId="0" applyNumberFormat="1" applyFont="1" applyBorder="1" applyAlignment="1">
      <alignment horizontal="center" vertical="center" wrapText="1"/>
    </xf>
    <xf numFmtId="4" fontId="25" fillId="0" borderId="7" xfId="0" applyNumberFormat="1" applyFont="1" applyBorder="1" applyAlignment="1">
      <alignment horizontal="center" vertical="center" wrapText="1"/>
    </xf>
    <xf numFmtId="4" fontId="25" fillId="0" borderId="8" xfId="0" applyNumberFormat="1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" fontId="10" fillId="0" borderId="5" xfId="3" applyNumberFormat="1" applyFont="1" applyFill="1" applyBorder="1" applyAlignment="1">
      <alignment horizontal="center" vertical="center" wrapText="1"/>
    </xf>
    <xf numFmtId="1" fontId="10" fillId="0" borderId="3" xfId="3" applyNumberFormat="1" applyFont="1" applyFill="1" applyBorder="1" applyAlignment="1">
      <alignment horizontal="center" vertical="center" wrapText="1"/>
    </xf>
    <xf numFmtId="164" fontId="12" fillId="0" borderId="4" xfId="2" applyNumberFormat="1" applyFont="1" applyFill="1" applyBorder="1" applyAlignment="1">
      <alignment horizontal="center" vertical="center" wrapText="1"/>
    </xf>
    <xf numFmtId="164" fontId="12" fillId="0" borderId="7" xfId="2" applyNumberFormat="1" applyFont="1" applyFill="1" applyBorder="1" applyAlignment="1">
      <alignment horizontal="center" vertical="center" wrapText="1"/>
    </xf>
    <xf numFmtId="164" fontId="12" fillId="0" borderId="8" xfId="2" applyNumberFormat="1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164" fontId="12" fillId="0" borderId="2" xfId="2" applyNumberFormat="1" applyFont="1" applyFill="1" applyBorder="1" applyAlignment="1">
      <alignment horizontal="center" vertical="center" wrapText="1"/>
    </xf>
    <xf numFmtId="0" fontId="45" fillId="0" borderId="2" xfId="2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center" vertical="center"/>
    </xf>
    <xf numFmtId="4" fontId="25" fillId="0" borderId="8" xfId="0" applyNumberFormat="1" applyFont="1" applyFill="1" applyBorder="1" applyAlignment="1">
      <alignment horizontal="center" vertical="center"/>
    </xf>
    <xf numFmtId="49" fontId="11" fillId="0" borderId="5" xfId="3" applyNumberFormat="1" applyFont="1" applyFill="1" applyBorder="1" applyAlignment="1">
      <alignment horizontal="center" vertical="center" wrapText="1"/>
    </xf>
    <xf numFmtId="49" fontId="11" fillId="0" borderId="6" xfId="3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5" fontId="11" fillId="0" borderId="5" xfId="2" applyNumberFormat="1" applyFont="1" applyFill="1" applyBorder="1" applyAlignment="1">
      <alignment horizontal="center" vertical="center" wrapText="1"/>
    </xf>
    <xf numFmtId="165" fontId="11" fillId="0" borderId="6" xfId="2" applyNumberFormat="1" applyFont="1" applyFill="1" applyBorder="1" applyAlignment="1">
      <alignment horizontal="center" vertical="center" wrapText="1"/>
    </xf>
    <xf numFmtId="164" fontId="12" fillId="0" borderId="10" xfId="2" applyNumberFormat="1" applyFont="1" applyFill="1" applyBorder="1" applyAlignment="1">
      <alignment horizontal="center" vertical="center" wrapText="1"/>
    </xf>
    <xf numFmtId="164" fontId="12" fillId="0" borderId="12" xfId="2" applyNumberFormat="1" applyFont="1" applyFill="1" applyBorder="1" applyAlignment="1">
      <alignment horizontal="center" vertical="center" wrapText="1"/>
    </xf>
    <xf numFmtId="164" fontId="12" fillId="0" borderId="9" xfId="2" applyNumberFormat="1" applyFont="1" applyFill="1" applyBorder="1" applyAlignment="1">
      <alignment horizontal="center" vertical="center" wrapText="1"/>
    </xf>
    <xf numFmtId="164" fontId="12" fillId="0" borderId="6" xfId="2" applyNumberFormat="1" applyFont="1" applyFill="1" applyBorder="1" applyAlignment="1">
      <alignment horizontal="center" vertical="center" wrapText="1"/>
    </xf>
    <xf numFmtId="164" fontId="12" fillId="0" borderId="3" xfId="2" applyNumberFormat="1" applyFont="1" applyFill="1" applyBorder="1" applyAlignment="1">
      <alignment horizontal="center" vertical="center" wrapText="1"/>
    </xf>
    <xf numFmtId="14" fontId="23" fillId="2" borderId="5" xfId="0" applyNumberFormat="1" applyFont="1" applyFill="1" applyBorder="1" applyAlignment="1">
      <alignment horizontal="left"/>
    </xf>
    <xf numFmtId="14" fontId="23" fillId="2" borderId="6" xfId="0" applyNumberFormat="1" applyFont="1" applyFill="1" applyBorder="1" applyAlignment="1">
      <alignment horizontal="left"/>
    </xf>
    <xf numFmtId="14" fontId="23" fillId="2" borderId="3" xfId="0" applyNumberFormat="1" applyFont="1" applyFill="1" applyBorder="1" applyAlignment="1">
      <alignment horizontal="left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164" fontId="29" fillId="0" borderId="2" xfId="2" applyNumberFormat="1" applyFont="1" applyFill="1" applyBorder="1" applyAlignment="1">
      <alignment horizontal="center" vertical="center" wrapText="1"/>
    </xf>
    <xf numFmtId="49" fontId="15" fillId="0" borderId="2" xfId="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5" fontId="11" fillId="0" borderId="2" xfId="2" applyNumberFormat="1" applyFont="1" applyFill="1" applyBorder="1" applyAlignment="1">
      <alignment horizontal="center" vertical="center" wrapText="1"/>
    </xf>
    <xf numFmtId="164" fontId="17" fillId="0" borderId="2" xfId="2" applyNumberFormat="1" applyFont="1" applyFill="1" applyBorder="1" applyAlignment="1">
      <alignment horizontal="center" vertical="center" wrapText="1"/>
    </xf>
    <xf numFmtId="0" fontId="27" fillId="0" borderId="4" xfId="2" applyFont="1" applyFill="1" applyBorder="1" applyAlignment="1">
      <alignment horizontal="center" vertical="center" wrapText="1"/>
    </xf>
    <xf numFmtId="0" fontId="27" fillId="0" borderId="7" xfId="2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7" fillId="0" borderId="2" xfId="2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right" vertical="top" wrapText="1"/>
    </xf>
    <xf numFmtId="0" fontId="6" fillId="0" borderId="0" xfId="5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vertical="center" wrapText="1"/>
    </xf>
    <xf numFmtId="0" fontId="3" fillId="0" borderId="15" xfId="5" applyFont="1" applyFill="1" applyBorder="1" applyAlignment="1">
      <alignment horizontal="center" vertical="center" wrapText="1"/>
    </xf>
    <xf numFmtId="9" fontId="3" fillId="0" borderId="14" xfId="7" applyFont="1" applyFill="1" applyBorder="1" applyAlignment="1">
      <alignment horizontal="center" vertical="center" wrapText="1"/>
    </xf>
    <xf numFmtId="9" fontId="3" fillId="0" borderId="16" xfId="7" applyFont="1" applyFill="1" applyBorder="1" applyAlignment="1">
      <alignment horizontal="center" vertical="center" wrapText="1"/>
    </xf>
    <xf numFmtId="0" fontId="3" fillId="0" borderId="14" xfId="5" applyFont="1" applyFill="1" applyBorder="1" applyAlignment="1">
      <alignment horizontal="center" vertical="center" wrapText="1"/>
    </xf>
    <xf numFmtId="0" fontId="3" fillId="0" borderId="16" xfId="5" applyFont="1" applyFill="1" applyBorder="1" applyAlignment="1">
      <alignment horizontal="center" vertical="center" wrapText="1"/>
    </xf>
    <xf numFmtId="0" fontId="3" fillId="0" borderId="28" xfId="5" applyFont="1" applyFill="1" applyBorder="1" applyAlignment="1">
      <alignment horizontal="center" vertical="center" wrapText="1"/>
    </xf>
    <xf numFmtId="0" fontId="3" fillId="0" borderId="29" xfId="5" applyFont="1" applyFill="1" applyBorder="1" applyAlignment="1">
      <alignment horizontal="center" vertical="center" wrapText="1"/>
    </xf>
    <xf numFmtId="0" fontId="3" fillId="0" borderId="30" xfId="5" applyFont="1" applyFill="1" applyBorder="1" applyAlignment="1">
      <alignment horizontal="center" vertical="center" wrapText="1"/>
    </xf>
    <xf numFmtId="0" fontId="3" fillId="0" borderId="26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3" fillId="0" borderId="31" xfId="5" applyFont="1" applyFill="1" applyBorder="1" applyAlignment="1">
      <alignment horizontal="center" vertical="center" wrapText="1"/>
    </xf>
    <xf numFmtId="0" fontId="3" fillId="0" borderId="32" xfId="5" applyFont="1" applyFill="1" applyBorder="1" applyAlignment="1">
      <alignment horizontal="center" vertical="center" wrapText="1"/>
    </xf>
    <xf numFmtId="0" fontId="3" fillId="0" borderId="33" xfId="5" applyFont="1" applyFill="1" applyBorder="1" applyAlignment="1">
      <alignment horizontal="center" vertical="center" wrapText="1"/>
    </xf>
    <xf numFmtId="0" fontId="3" fillId="0" borderId="34" xfId="5" applyFont="1" applyFill="1" applyBorder="1" applyAlignment="1">
      <alignment horizontal="center" vertical="center" wrapText="1"/>
    </xf>
    <xf numFmtId="0" fontId="50" fillId="0" borderId="0" xfId="6" applyFont="1" applyFill="1" applyAlignment="1">
      <alignment horizontal="center" vertical="top" wrapText="1"/>
    </xf>
    <xf numFmtId="0" fontId="36" fillId="0" borderId="0" xfId="6" applyFont="1" applyFill="1" applyBorder="1" applyAlignment="1">
      <alignment horizontal="center" wrapText="1"/>
    </xf>
    <xf numFmtId="0" fontId="51" fillId="0" borderId="1" xfId="6" applyFont="1" applyFill="1" applyBorder="1" applyAlignment="1">
      <alignment horizontal="center" wrapText="1"/>
    </xf>
    <xf numFmtId="0" fontId="50" fillId="0" borderId="4" xfId="6" applyFont="1" applyFill="1" applyBorder="1" applyAlignment="1">
      <alignment horizontal="center" vertical="center" wrapText="1"/>
    </xf>
    <xf numFmtId="0" fontId="50" fillId="0" borderId="8" xfId="6" applyFont="1" applyFill="1" applyBorder="1" applyAlignment="1">
      <alignment horizontal="center" vertical="center" wrapText="1"/>
    </xf>
    <xf numFmtId="9" fontId="3" fillId="0" borderId="4" xfId="7" applyFont="1" applyFill="1" applyBorder="1" applyAlignment="1">
      <alignment horizontal="center" vertical="center" wrapText="1"/>
    </xf>
    <xf numFmtId="9" fontId="3" fillId="0" borderId="8" xfId="7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horizontal="center" vertical="center" wrapText="1"/>
    </xf>
    <xf numFmtId="0" fontId="3" fillId="0" borderId="5" xfId="6" applyFont="1" applyFill="1" applyBorder="1" applyAlignment="1">
      <alignment horizontal="center" vertical="center"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167" fontId="3" fillId="0" borderId="25" xfId="6" applyNumberFormat="1" applyFont="1" applyFill="1" applyBorder="1" applyAlignment="1">
      <alignment horizontal="center" vertical="center" wrapText="1"/>
    </xf>
    <xf numFmtId="167" fontId="3" fillId="0" borderId="11" xfId="6" applyNumberFormat="1" applyFont="1" applyFill="1" applyBorder="1" applyAlignment="1">
      <alignment horizontal="center" vertical="center" wrapText="1"/>
    </xf>
    <xf numFmtId="167" fontId="3" fillId="0" borderId="10" xfId="6" applyNumberFormat="1" applyFont="1" applyFill="1" applyBorder="1" applyAlignment="1">
      <alignment horizontal="center" vertical="center" wrapText="1"/>
    </xf>
    <xf numFmtId="167" fontId="3" fillId="0" borderId="27" xfId="6" applyNumberFormat="1" applyFont="1" applyFill="1" applyBorder="1" applyAlignment="1">
      <alignment horizontal="center" vertical="center" wrapText="1"/>
    </xf>
    <xf numFmtId="167" fontId="3" fillId="0" borderId="1" xfId="6" applyNumberFormat="1" applyFont="1" applyFill="1" applyBorder="1" applyAlignment="1">
      <alignment horizontal="center" vertical="center" wrapText="1"/>
    </xf>
    <xf numFmtId="167" fontId="3" fillId="0" borderId="9" xfId="6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6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top" wrapText="1"/>
    </xf>
    <xf numFmtId="0" fontId="20" fillId="0" borderId="0" xfId="6" applyFont="1" applyFill="1" applyBorder="1" applyAlignment="1">
      <alignment horizontal="center" wrapText="1"/>
    </xf>
    <xf numFmtId="0" fontId="53" fillId="0" borderId="4" xfId="6" applyFont="1" applyFill="1" applyBorder="1" applyAlignment="1">
      <alignment horizontal="center" vertical="center" wrapText="1"/>
    </xf>
    <xf numFmtId="0" fontId="53" fillId="0" borderId="8" xfId="6" applyFont="1" applyFill="1" applyBorder="1" applyAlignment="1">
      <alignment horizontal="center" vertical="center" wrapText="1"/>
    </xf>
    <xf numFmtId="9" fontId="53" fillId="0" borderId="4" xfId="7" applyFont="1" applyFill="1" applyBorder="1" applyAlignment="1">
      <alignment horizontal="center" vertical="center" wrapText="1"/>
    </xf>
    <xf numFmtId="9" fontId="53" fillId="0" borderId="8" xfId="7" applyFont="1" applyFill="1" applyBorder="1" applyAlignment="1">
      <alignment horizontal="center" vertical="center" wrapText="1"/>
    </xf>
    <xf numFmtId="167" fontId="53" fillId="0" borderId="11" xfId="6" applyNumberFormat="1" applyFont="1" applyFill="1" applyBorder="1" applyAlignment="1">
      <alignment horizontal="center" vertical="center" wrapText="1"/>
    </xf>
    <xf numFmtId="167" fontId="53" fillId="0" borderId="33" xfId="6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wrapText="1"/>
    </xf>
    <xf numFmtId="0" fontId="54" fillId="0" borderId="2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167" fontId="3" fillId="0" borderId="2" xfId="6" applyNumberFormat="1" applyFont="1" applyFill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top" wrapText="1"/>
    </xf>
    <xf numFmtId="0" fontId="3" fillId="0" borderId="0" xfId="6" applyFont="1" applyFill="1" applyBorder="1" applyAlignment="1">
      <alignment horizontal="right" vertical="top" wrapText="1"/>
    </xf>
    <xf numFmtId="9" fontId="6" fillId="0" borderId="0" xfId="7" applyFont="1" applyBorder="1" applyAlignment="1">
      <alignment horizontal="center" vertical="top" wrapText="1"/>
    </xf>
  </cellXfs>
  <cellStyles count="11">
    <cellStyle name="Обычный" xfId="0" builtinId="0"/>
    <cellStyle name="Обычный 2" xfId="2" xr:uid="{491EC404-C1D8-4330-A003-3FFD623A81A3}"/>
    <cellStyle name="Обычный 2 2" xfId="4" xr:uid="{D55DF004-91FB-4D83-955F-F9AD2AE5A768}"/>
    <cellStyle name="Обычный 2 3 2" xfId="3" xr:uid="{6EB8504B-50BB-4251-A790-ABEB21F5E4B3}"/>
    <cellStyle name="Обычный 3 3 2" xfId="6" xr:uid="{5B2720C7-2615-4EAE-BB64-2C1F0508213D}"/>
    <cellStyle name="Обычный 3 3 2 4" xfId="9" xr:uid="{ABD309DA-CDAE-44C7-874D-3D7FEB7EAC55}"/>
    <cellStyle name="Обычный 3 4" xfId="5" xr:uid="{4BA923AE-4473-47AE-B448-2605F5801B29}"/>
    <cellStyle name="Обычный 3 4 3" xfId="8" xr:uid="{3C9F0E62-04E9-4076-8F8F-488674A1CA63}"/>
    <cellStyle name="Обычный 3 5" xfId="10" xr:uid="{B2941973-044C-421B-8C6F-8DBC7857394D}"/>
    <cellStyle name="Процентный 2" xfId="7" xr:uid="{01159511-8587-420F-9957-62A6AC67819A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7748-FD78-4E32-B6B3-53400C088214}">
  <dimension ref="A1:Q459"/>
  <sheetViews>
    <sheetView topLeftCell="B357" workbookViewId="0">
      <selection activeCell="Q78" sqref="Q78"/>
    </sheetView>
  </sheetViews>
  <sheetFormatPr defaultRowHeight="15.75" x14ac:dyDescent="0.25"/>
  <cols>
    <col min="1" max="1" width="6.28515625" style="117" customWidth="1"/>
    <col min="2" max="2" width="12" style="117" customWidth="1"/>
    <col min="3" max="3" width="51.85546875" style="122" customWidth="1"/>
    <col min="4" max="4" width="9.140625" style="122" hidden="1" customWidth="1"/>
    <col min="5" max="5" width="10.7109375" style="1" hidden="1" customWidth="1"/>
    <col min="6" max="10" width="9.140625" style="1" hidden="1" customWidth="1"/>
    <col min="11" max="14" width="4.85546875" style="1" hidden="1" customWidth="1"/>
    <col min="15" max="15" width="11.28515625" style="2" hidden="1" customWidth="1"/>
    <col min="16" max="16" width="18.140625" style="2" hidden="1" customWidth="1"/>
    <col min="17" max="17" width="17.7109375" style="123" customWidth="1"/>
  </cols>
  <sheetData>
    <row r="1" spans="1:17" x14ac:dyDescent="0.25">
      <c r="Q1" s="297" t="s">
        <v>1213</v>
      </c>
    </row>
    <row r="4" spans="1:17" ht="15.75" customHeight="1" x14ac:dyDescent="0.25">
      <c r="A4" s="430" t="s">
        <v>0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</row>
    <row r="5" spans="1:17" ht="15.75" customHeight="1" x14ac:dyDescent="0.25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</row>
    <row r="6" spans="1:17" ht="15.75" customHeight="1" x14ac:dyDescent="0.25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</row>
    <row r="7" spans="1:17" ht="15" x14ac:dyDescent="0.25">
      <c r="A7" s="437" t="s">
        <v>1</v>
      </c>
      <c r="B7" s="437" t="s">
        <v>2</v>
      </c>
      <c r="C7" s="440" t="s">
        <v>3</v>
      </c>
      <c r="D7" s="443" t="s">
        <v>4</v>
      </c>
      <c r="E7" s="416" t="s">
        <v>5</v>
      </c>
      <c r="F7" s="416" t="s">
        <v>6</v>
      </c>
      <c r="G7" s="416"/>
      <c r="H7" s="416"/>
      <c r="I7" s="416"/>
      <c r="J7" s="416" t="s">
        <v>7</v>
      </c>
      <c r="K7" s="419" t="s">
        <v>8</v>
      </c>
      <c r="L7" s="420"/>
      <c r="M7" s="420"/>
      <c r="N7" s="421"/>
      <c r="O7" s="414" t="s">
        <v>9</v>
      </c>
      <c r="P7" s="415"/>
      <c r="Q7" s="427" t="s">
        <v>874</v>
      </c>
    </row>
    <row r="8" spans="1:17" ht="15" x14ac:dyDescent="0.25">
      <c r="A8" s="438"/>
      <c r="B8" s="438"/>
      <c r="C8" s="441"/>
      <c r="D8" s="444"/>
      <c r="E8" s="417"/>
      <c r="F8" s="417"/>
      <c r="G8" s="417"/>
      <c r="H8" s="417"/>
      <c r="I8" s="417"/>
      <c r="J8" s="417"/>
      <c r="K8" s="422" t="s">
        <v>10</v>
      </c>
      <c r="L8" s="423"/>
      <c r="M8" s="423"/>
      <c r="N8" s="424"/>
      <c r="O8" s="425" t="s">
        <v>11</v>
      </c>
      <c r="P8" s="426"/>
      <c r="Q8" s="428"/>
    </row>
    <row r="9" spans="1:17" ht="3.75" customHeight="1" x14ac:dyDescent="0.25">
      <c r="A9" s="438"/>
      <c r="B9" s="438"/>
      <c r="C9" s="441"/>
      <c r="D9" s="444"/>
      <c r="E9" s="417"/>
      <c r="F9" s="417"/>
      <c r="G9" s="417"/>
      <c r="H9" s="417"/>
      <c r="I9" s="417"/>
      <c r="J9" s="417"/>
      <c r="K9" s="434" t="s">
        <v>12</v>
      </c>
      <c r="L9" s="434" t="s">
        <v>13</v>
      </c>
      <c r="M9" s="434" t="s">
        <v>14</v>
      </c>
      <c r="N9" s="434" t="s">
        <v>15</v>
      </c>
      <c r="O9" s="432" t="s">
        <v>16</v>
      </c>
      <c r="P9" s="433"/>
      <c r="Q9" s="428"/>
    </row>
    <row r="10" spans="1:17" ht="4.5" customHeight="1" x14ac:dyDescent="0.25">
      <c r="A10" s="438"/>
      <c r="B10" s="438"/>
      <c r="C10" s="441"/>
      <c r="D10" s="444"/>
      <c r="E10" s="417"/>
      <c r="F10" s="417"/>
      <c r="G10" s="417"/>
      <c r="H10" s="417"/>
      <c r="I10" s="417"/>
      <c r="J10" s="417"/>
      <c r="K10" s="435"/>
      <c r="L10" s="435"/>
      <c r="M10" s="435"/>
      <c r="N10" s="435"/>
      <c r="O10" s="425" t="s">
        <v>17</v>
      </c>
      <c r="P10" s="426"/>
      <c r="Q10" s="428"/>
    </row>
    <row r="11" spans="1:17" ht="8.25" customHeight="1" x14ac:dyDescent="0.25">
      <c r="A11" s="439"/>
      <c r="B11" s="439"/>
      <c r="C11" s="442"/>
      <c r="D11" s="445"/>
      <c r="E11" s="418"/>
      <c r="F11" s="418"/>
      <c r="G11" s="418"/>
      <c r="H11" s="418"/>
      <c r="I11" s="418"/>
      <c r="J11" s="418"/>
      <c r="K11" s="436"/>
      <c r="L11" s="436"/>
      <c r="M11" s="436"/>
      <c r="N11" s="436"/>
      <c r="O11" s="3" t="s">
        <v>18</v>
      </c>
      <c r="P11" s="4" t="s">
        <v>19</v>
      </c>
      <c r="Q11" s="429"/>
    </row>
    <row r="12" spans="1:17" ht="15" hidden="1" x14ac:dyDescent="0.25">
      <c r="A12" s="6"/>
      <c r="B12" s="6"/>
      <c r="C12" s="7" t="s">
        <v>20</v>
      </c>
      <c r="D12" s="8"/>
      <c r="E12" s="9"/>
      <c r="F12" s="9"/>
      <c r="G12" s="10"/>
      <c r="H12" s="10"/>
      <c r="I12" s="10"/>
      <c r="J12" s="10"/>
      <c r="K12" s="11"/>
      <c r="L12" s="11"/>
      <c r="M12" s="11"/>
      <c r="N12" s="12"/>
      <c r="O12" s="13"/>
      <c r="P12" s="13">
        <v>1</v>
      </c>
      <c r="Q12" s="124"/>
    </row>
    <row r="13" spans="1:17" ht="15" hidden="1" x14ac:dyDescent="0.25">
      <c r="A13" s="6"/>
      <c r="B13" s="6"/>
      <c r="C13" s="7"/>
      <c r="D13" s="8"/>
      <c r="E13" s="9"/>
      <c r="F13" s="9"/>
      <c r="G13" s="10"/>
      <c r="H13" s="10"/>
      <c r="I13" s="10"/>
      <c r="J13" s="10"/>
      <c r="K13" s="11"/>
      <c r="L13" s="11"/>
      <c r="M13" s="11"/>
      <c r="N13" s="12"/>
      <c r="O13" s="14"/>
      <c r="P13" s="14"/>
      <c r="Q13" s="124"/>
    </row>
    <row r="14" spans="1:17" ht="15" hidden="1" x14ac:dyDescent="0.25">
      <c r="A14" s="6"/>
      <c r="B14" s="6"/>
      <c r="C14" s="7" t="s">
        <v>20</v>
      </c>
      <c r="D14" s="8"/>
      <c r="E14" s="9"/>
      <c r="F14" s="9"/>
      <c r="G14" s="10"/>
      <c r="H14" s="10"/>
      <c r="I14" s="10"/>
      <c r="J14" s="10"/>
      <c r="K14" s="11"/>
      <c r="L14" s="11"/>
      <c r="M14" s="11"/>
      <c r="N14" s="12"/>
      <c r="O14" s="14"/>
      <c r="P14" s="14"/>
      <c r="Q14" s="124"/>
    </row>
    <row r="15" spans="1:17" x14ac:dyDescent="0.25">
      <c r="A15" s="16"/>
      <c r="B15" s="17"/>
      <c r="C15" s="18" t="s">
        <v>21</v>
      </c>
      <c r="D15" s="19">
        <v>24257</v>
      </c>
      <c r="E15" s="20">
        <v>0.5</v>
      </c>
      <c r="F15" s="21"/>
      <c r="G15" s="22"/>
      <c r="H15" s="22"/>
      <c r="I15" s="22"/>
      <c r="J15" s="15"/>
      <c r="K15" s="23"/>
      <c r="L15" s="23"/>
      <c r="M15" s="23"/>
      <c r="N15" s="24"/>
      <c r="O15" s="25">
        <f t="shared" ref="O15:P15" si="0">O16</f>
        <v>25</v>
      </c>
      <c r="P15" s="25">
        <f t="shared" si="0"/>
        <v>509397</v>
      </c>
      <c r="Q15" s="124"/>
    </row>
    <row r="16" spans="1:17" ht="30" x14ac:dyDescent="0.25">
      <c r="A16" s="6">
        <v>1</v>
      </c>
      <c r="B16" s="27" t="s">
        <v>22</v>
      </c>
      <c r="C16" s="28" t="s">
        <v>23</v>
      </c>
      <c r="D16" s="29">
        <v>24257</v>
      </c>
      <c r="E16" s="30">
        <v>0.5</v>
      </c>
      <c r="F16" s="31">
        <v>1</v>
      </c>
      <c r="G16" s="32"/>
      <c r="H16" s="32"/>
      <c r="I16" s="32"/>
      <c r="J16" s="5"/>
      <c r="K16" s="33">
        <v>1.4</v>
      </c>
      <c r="L16" s="33">
        <v>1.68</v>
      </c>
      <c r="M16" s="33">
        <v>2.23</v>
      </c>
      <c r="N16" s="34">
        <v>2.57</v>
      </c>
      <c r="O16" s="36">
        <v>25</v>
      </c>
      <c r="P16" s="35">
        <f>(O16*$D16*$E16*$F16*$L16)</f>
        <v>509397</v>
      </c>
      <c r="Q16" s="124">
        <f>P16/O16</f>
        <v>20375.88</v>
      </c>
    </row>
    <row r="17" spans="1:17" x14ac:dyDescent="0.25">
      <c r="A17" s="16"/>
      <c r="B17" s="17"/>
      <c r="C17" s="18" t="s">
        <v>24</v>
      </c>
      <c r="D17" s="19">
        <v>24257</v>
      </c>
      <c r="E17" s="20">
        <v>0.8</v>
      </c>
      <c r="F17" s="38"/>
      <c r="G17" s="32"/>
      <c r="H17" s="32"/>
      <c r="I17" s="32"/>
      <c r="J17" s="39"/>
      <c r="K17" s="40">
        <v>1.4</v>
      </c>
      <c r="L17" s="40">
        <v>1.68</v>
      </c>
      <c r="M17" s="40">
        <v>2.23</v>
      </c>
      <c r="N17" s="41">
        <v>2.57</v>
      </c>
      <c r="O17" s="25">
        <f t="shared" ref="O17:P17" si="1">SUM(O18:O30)</f>
        <v>1041</v>
      </c>
      <c r="P17" s="25">
        <f t="shared" si="1"/>
        <v>40195050.20663999</v>
      </c>
      <c r="Q17" s="124"/>
    </row>
    <row r="18" spans="1:17" x14ac:dyDescent="0.25">
      <c r="A18" s="42">
        <v>2</v>
      </c>
      <c r="B18" s="27" t="s">
        <v>25</v>
      </c>
      <c r="C18" s="28" t="s">
        <v>26</v>
      </c>
      <c r="D18" s="29">
        <v>24257</v>
      </c>
      <c r="E18" s="43">
        <v>0.93</v>
      </c>
      <c r="F18" s="31">
        <v>1.1499999999999999</v>
      </c>
      <c r="G18" s="32"/>
      <c r="H18" s="32"/>
      <c r="I18" s="32"/>
      <c r="J18" s="5"/>
      <c r="K18" s="33">
        <v>1.4</v>
      </c>
      <c r="L18" s="33">
        <v>1.68</v>
      </c>
      <c r="M18" s="33">
        <v>2.23</v>
      </c>
      <c r="N18" s="34">
        <v>2.57</v>
      </c>
      <c r="O18" s="36">
        <v>450</v>
      </c>
      <c r="P18" s="35">
        <f>(O18*$D18*$E18*$F18*$L18*$P$12)</f>
        <v>19612803.293999996</v>
      </c>
      <c r="Q18" s="124">
        <f t="shared" ref="Q18:Q80" si="2">P18/O18</f>
        <v>43584.00731999999</v>
      </c>
    </row>
    <row r="19" spans="1:17" x14ac:dyDescent="0.25">
      <c r="A19" s="42">
        <v>3</v>
      </c>
      <c r="B19" s="27" t="s">
        <v>27</v>
      </c>
      <c r="C19" s="28" t="s">
        <v>28</v>
      </c>
      <c r="D19" s="29">
        <v>24257</v>
      </c>
      <c r="E19" s="43">
        <v>0.28000000000000003</v>
      </c>
      <c r="F19" s="31">
        <v>1</v>
      </c>
      <c r="G19" s="32"/>
      <c r="H19" s="32"/>
      <c r="I19" s="32"/>
      <c r="J19" s="5"/>
      <c r="K19" s="33">
        <v>1.4</v>
      </c>
      <c r="L19" s="33">
        <v>1.68</v>
      </c>
      <c r="M19" s="33">
        <v>2.23</v>
      </c>
      <c r="N19" s="34">
        <v>2.57</v>
      </c>
      <c r="O19" s="44">
        <v>14</v>
      </c>
      <c r="P19" s="35">
        <f>(O19*$D19*$E19*$F19*$L19)</f>
        <v>159746.89919999999</v>
      </c>
      <c r="Q19" s="124">
        <f t="shared" si="2"/>
        <v>11410.492799999998</v>
      </c>
    </row>
    <row r="20" spans="1:17" x14ac:dyDescent="0.25">
      <c r="A20" s="42">
        <v>4</v>
      </c>
      <c r="B20" s="27" t="s">
        <v>29</v>
      </c>
      <c r="C20" s="28" t="s">
        <v>30</v>
      </c>
      <c r="D20" s="29">
        <v>24257</v>
      </c>
      <c r="E20" s="43">
        <v>0.98</v>
      </c>
      <c r="F20" s="31">
        <v>1.1499999999999999</v>
      </c>
      <c r="G20" s="32"/>
      <c r="H20" s="32"/>
      <c r="I20" s="32"/>
      <c r="J20" s="5"/>
      <c r="K20" s="33">
        <v>1.4</v>
      </c>
      <c r="L20" s="33">
        <v>1.68</v>
      </c>
      <c r="M20" s="33">
        <v>2.23</v>
      </c>
      <c r="N20" s="34">
        <v>2.57</v>
      </c>
      <c r="O20" s="36">
        <v>180</v>
      </c>
      <c r="P20" s="35">
        <f>(O20*$D20*$E20*$F20*$L20*$P$12)</f>
        <v>8266902.0335999988</v>
      </c>
      <c r="Q20" s="124">
        <f t="shared" si="2"/>
        <v>45927.233519999994</v>
      </c>
    </row>
    <row r="21" spans="1:17" x14ac:dyDescent="0.25">
      <c r="A21" s="42">
        <v>5</v>
      </c>
      <c r="B21" s="27" t="s">
        <v>31</v>
      </c>
      <c r="C21" s="28" t="s">
        <v>32</v>
      </c>
      <c r="D21" s="29">
        <v>24257</v>
      </c>
      <c r="E21" s="33">
        <v>1.01</v>
      </c>
      <c r="F21" s="31">
        <v>1.1499999999999999</v>
      </c>
      <c r="G21" s="32"/>
      <c r="H21" s="32"/>
      <c r="I21" s="32"/>
      <c r="J21" s="5"/>
      <c r="K21" s="33">
        <v>1.4</v>
      </c>
      <c r="L21" s="33">
        <v>1.68</v>
      </c>
      <c r="M21" s="33">
        <v>2.23</v>
      </c>
      <c r="N21" s="34">
        <v>2.57</v>
      </c>
      <c r="O21" s="36">
        <v>36</v>
      </c>
      <c r="P21" s="35">
        <f>(O21*$D21*$E21*$F21*$L21*$P$12)</f>
        <v>1703994.0926399999</v>
      </c>
      <c r="Q21" s="124">
        <f t="shared" si="2"/>
        <v>47333.169239999996</v>
      </c>
    </row>
    <row r="22" spans="1:17" hidden="1" x14ac:dyDescent="0.25">
      <c r="A22" s="42">
        <v>6</v>
      </c>
      <c r="B22" s="27" t="s">
        <v>33</v>
      </c>
      <c r="C22" s="28" t="s">
        <v>34</v>
      </c>
      <c r="D22" s="29">
        <v>24257</v>
      </c>
      <c r="E22" s="43">
        <v>0.74</v>
      </c>
      <c r="F22" s="31">
        <v>1.1499999999999999</v>
      </c>
      <c r="G22" s="32"/>
      <c r="H22" s="32"/>
      <c r="I22" s="32"/>
      <c r="J22" s="5"/>
      <c r="K22" s="33">
        <v>1.4</v>
      </c>
      <c r="L22" s="33">
        <v>1.68</v>
      </c>
      <c r="M22" s="33">
        <v>2.23</v>
      </c>
      <c r="N22" s="34">
        <v>2.57</v>
      </c>
      <c r="O22" s="36">
        <v>0</v>
      </c>
      <c r="P22" s="35">
        <f>(O22*$D22*$E22*$F22*$L22*$P$12)</f>
        <v>0</v>
      </c>
      <c r="Q22" s="124" t="e">
        <f t="shared" si="2"/>
        <v>#DIV/0!</v>
      </c>
    </row>
    <row r="23" spans="1:17" hidden="1" x14ac:dyDescent="0.25">
      <c r="A23" s="42">
        <v>7</v>
      </c>
      <c r="B23" s="27" t="s">
        <v>35</v>
      </c>
      <c r="C23" s="28" t="s">
        <v>36</v>
      </c>
      <c r="D23" s="29">
        <v>24257</v>
      </c>
      <c r="E23" s="43">
        <v>3.21</v>
      </c>
      <c r="F23" s="31">
        <v>1</v>
      </c>
      <c r="G23" s="32"/>
      <c r="H23" s="32"/>
      <c r="I23" s="32"/>
      <c r="J23" s="5"/>
      <c r="K23" s="33">
        <v>1.4</v>
      </c>
      <c r="L23" s="33">
        <v>1.68</v>
      </c>
      <c r="M23" s="33">
        <v>2.23</v>
      </c>
      <c r="N23" s="34">
        <v>2.57</v>
      </c>
      <c r="O23" s="36">
        <v>0</v>
      </c>
      <c r="P23" s="35">
        <f>(O23*$D23*$E23*$F23*$L23)</f>
        <v>0</v>
      </c>
      <c r="Q23" s="124" t="e">
        <f t="shared" si="2"/>
        <v>#DIV/0!</v>
      </c>
    </row>
    <row r="24" spans="1:17" x14ac:dyDescent="0.25">
      <c r="A24" s="42">
        <v>6</v>
      </c>
      <c r="B24" s="27" t="s">
        <v>37</v>
      </c>
      <c r="C24" s="28" t="s">
        <v>38</v>
      </c>
      <c r="D24" s="29">
        <v>24257</v>
      </c>
      <c r="E24" s="43">
        <v>0.71</v>
      </c>
      <c r="F24" s="31">
        <v>1</v>
      </c>
      <c r="G24" s="32"/>
      <c r="H24" s="32"/>
      <c r="I24" s="32"/>
      <c r="J24" s="5"/>
      <c r="K24" s="33">
        <v>1.4</v>
      </c>
      <c r="L24" s="33">
        <v>1.68</v>
      </c>
      <c r="M24" s="33">
        <v>2.23</v>
      </c>
      <c r="N24" s="34">
        <v>2.57</v>
      </c>
      <c r="O24" s="44">
        <v>41</v>
      </c>
      <c r="P24" s="35">
        <f>(O24*$D24*$E24*$F24*$L24*$P$12)</f>
        <v>1186283.7335999999</v>
      </c>
      <c r="Q24" s="124">
        <f t="shared" si="2"/>
        <v>28933.749599999999</v>
      </c>
    </row>
    <row r="25" spans="1:17" ht="45" x14ac:dyDescent="0.25">
      <c r="A25" s="42">
        <v>7</v>
      </c>
      <c r="B25" s="27" t="s">
        <v>39</v>
      </c>
      <c r="C25" s="28" t="s">
        <v>40</v>
      </c>
      <c r="D25" s="29">
        <v>24257</v>
      </c>
      <c r="E25" s="43">
        <v>0.89</v>
      </c>
      <c r="F25" s="31">
        <v>1</v>
      </c>
      <c r="G25" s="32"/>
      <c r="H25" s="32"/>
      <c r="I25" s="32"/>
      <c r="J25" s="5"/>
      <c r="K25" s="33">
        <v>1.4</v>
      </c>
      <c r="L25" s="33">
        <v>1.68</v>
      </c>
      <c r="M25" s="33">
        <v>2.23</v>
      </c>
      <c r="N25" s="34">
        <v>2.57</v>
      </c>
      <c r="O25" s="44">
        <v>1</v>
      </c>
      <c r="P25" s="35">
        <f>(O25*$D25*$E25*$F25*$L25*$P$12)</f>
        <v>36269.066399999996</v>
      </c>
      <c r="Q25" s="124">
        <f t="shared" si="2"/>
        <v>36269.066399999996</v>
      </c>
    </row>
    <row r="26" spans="1:17" ht="30" x14ac:dyDescent="0.25">
      <c r="A26" s="42">
        <v>8</v>
      </c>
      <c r="B26" s="27" t="s">
        <v>41</v>
      </c>
      <c r="C26" s="28" t="s">
        <v>42</v>
      </c>
      <c r="D26" s="29">
        <v>24257</v>
      </c>
      <c r="E26" s="43">
        <v>0.46</v>
      </c>
      <c r="F26" s="31">
        <v>1</v>
      </c>
      <c r="G26" s="32"/>
      <c r="H26" s="32"/>
      <c r="I26" s="32"/>
      <c r="J26" s="5"/>
      <c r="K26" s="33">
        <v>1.4</v>
      </c>
      <c r="L26" s="33">
        <v>1.68</v>
      </c>
      <c r="M26" s="33">
        <v>2.23</v>
      </c>
      <c r="N26" s="34">
        <v>2.57</v>
      </c>
      <c r="O26" s="44">
        <v>40</v>
      </c>
      <c r="P26" s="35">
        <f>(O26*$D26*$E26*$F26*$L26*$P$12)</f>
        <v>749832.38400000008</v>
      </c>
      <c r="Q26" s="124">
        <f t="shared" si="2"/>
        <v>18745.809600000001</v>
      </c>
    </row>
    <row r="27" spans="1:17" x14ac:dyDescent="0.25">
      <c r="A27" s="42">
        <v>9</v>
      </c>
      <c r="B27" s="27" t="s">
        <v>43</v>
      </c>
      <c r="C27" s="28" t="s">
        <v>44</v>
      </c>
      <c r="D27" s="29">
        <v>24257</v>
      </c>
      <c r="E27" s="33">
        <v>0.39</v>
      </c>
      <c r="F27" s="31">
        <v>1</v>
      </c>
      <c r="G27" s="32"/>
      <c r="H27" s="32"/>
      <c r="I27" s="32"/>
      <c r="J27" s="5"/>
      <c r="K27" s="33">
        <v>1.4</v>
      </c>
      <c r="L27" s="33">
        <v>1.68</v>
      </c>
      <c r="M27" s="33">
        <v>2.23</v>
      </c>
      <c r="N27" s="34">
        <v>2.57</v>
      </c>
      <c r="O27" s="36">
        <v>160</v>
      </c>
      <c r="P27" s="35">
        <f>(O27*$D27*$E27*$F27*$L27*$P$12)</f>
        <v>2542909.824</v>
      </c>
      <c r="Q27" s="124">
        <f t="shared" si="2"/>
        <v>15893.186400000001</v>
      </c>
    </row>
    <row r="28" spans="1:17" x14ac:dyDescent="0.25">
      <c r="A28" s="42">
        <v>10</v>
      </c>
      <c r="B28" s="27" t="s">
        <v>45</v>
      </c>
      <c r="C28" s="28" t="s">
        <v>46</v>
      </c>
      <c r="D28" s="29">
        <v>24257</v>
      </c>
      <c r="E28" s="33">
        <v>0.57999999999999996</v>
      </c>
      <c r="F28" s="31">
        <v>1</v>
      </c>
      <c r="G28" s="32"/>
      <c r="H28" s="32"/>
      <c r="I28" s="32"/>
      <c r="J28" s="5"/>
      <c r="K28" s="33">
        <v>1.4</v>
      </c>
      <c r="L28" s="33">
        <v>1.68</v>
      </c>
      <c r="M28" s="33">
        <v>2.23</v>
      </c>
      <c r="N28" s="34">
        <v>2.57</v>
      </c>
      <c r="O28" s="36">
        <v>24</v>
      </c>
      <c r="P28" s="35">
        <f>(O28*$D28*$E28*$F28*$L28*$P$12)</f>
        <v>567264.49919999996</v>
      </c>
      <c r="Q28" s="124">
        <f t="shared" si="2"/>
        <v>23636.020799999998</v>
      </c>
    </row>
    <row r="29" spans="1:17" x14ac:dyDescent="0.25">
      <c r="A29" s="42">
        <v>11</v>
      </c>
      <c r="B29" s="27" t="s">
        <v>47</v>
      </c>
      <c r="C29" s="28" t="s">
        <v>48</v>
      </c>
      <c r="D29" s="29">
        <v>24257</v>
      </c>
      <c r="E29" s="33">
        <v>1.17</v>
      </c>
      <c r="F29" s="31">
        <v>1</v>
      </c>
      <c r="G29" s="32"/>
      <c r="H29" s="32"/>
      <c r="I29" s="32"/>
      <c r="J29" s="5"/>
      <c r="K29" s="33">
        <v>1.4</v>
      </c>
      <c r="L29" s="33">
        <v>1.68</v>
      </c>
      <c r="M29" s="33">
        <v>2.23</v>
      </c>
      <c r="N29" s="34">
        <v>2.57</v>
      </c>
      <c r="O29" s="36">
        <v>75</v>
      </c>
      <c r="P29" s="35">
        <f>(O29*$D29*$E29*$F29*$L29)</f>
        <v>3575966.94</v>
      </c>
      <c r="Q29" s="124">
        <f t="shared" si="2"/>
        <v>47679.559199999996</v>
      </c>
    </row>
    <row r="30" spans="1:17" x14ac:dyDescent="0.25">
      <c r="A30" s="42">
        <v>12</v>
      </c>
      <c r="B30" s="27" t="s">
        <v>49</v>
      </c>
      <c r="C30" s="28" t="s">
        <v>50</v>
      </c>
      <c r="D30" s="29">
        <v>24257</v>
      </c>
      <c r="E30" s="33">
        <v>2.2000000000000002</v>
      </c>
      <c r="F30" s="31">
        <v>1</v>
      </c>
      <c r="G30" s="32"/>
      <c r="H30" s="32"/>
      <c r="I30" s="32"/>
      <c r="J30" s="5"/>
      <c r="K30" s="33">
        <v>1.4</v>
      </c>
      <c r="L30" s="33">
        <v>1.68</v>
      </c>
      <c r="M30" s="33">
        <v>2.23</v>
      </c>
      <c r="N30" s="34">
        <v>2.57</v>
      </c>
      <c r="O30" s="36">
        <v>20</v>
      </c>
      <c r="P30" s="35">
        <f>(O30*$D30*$E30*$F30*$L30*$P$12)</f>
        <v>1793077.44</v>
      </c>
      <c r="Q30" s="124">
        <f t="shared" si="2"/>
        <v>89653.872000000003</v>
      </c>
    </row>
    <row r="31" spans="1:17" x14ac:dyDescent="0.25">
      <c r="A31" s="45"/>
      <c r="B31" s="46"/>
      <c r="C31" s="18" t="s">
        <v>51</v>
      </c>
      <c r="D31" s="19">
        <v>24257</v>
      </c>
      <c r="E31" s="47">
        <v>1.25</v>
      </c>
      <c r="F31" s="38"/>
      <c r="G31" s="32"/>
      <c r="H31" s="32"/>
      <c r="I31" s="32"/>
      <c r="J31" s="39"/>
      <c r="K31" s="40">
        <v>1.4</v>
      </c>
      <c r="L31" s="40">
        <v>1.68</v>
      </c>
      <c r="M31" s="40">
        <v>2.23</v>
      </c>
      <c r="N31" s="41">
        <v>2.57</v>
      </c>
      <c r="O31" s="25">
        <f t="shared" ref="O31:P31" si="3">SUM(O32:O33)</f>
        <v>5</v>
      </c>
      <c r="P31" s="25">
        <f t="shared" si="3"/>
        <v>55014.875999999997</v>
      </c>
      <c r="Q31" s="124"/>
    </row>
    <row r="32" spans="1:17" hidden="1" x14ac:dyDescent="0.25">
      <c r="A32" s="42">
        <v>15</v>
      </c>
      <c r="B32" s="27" t="s">
        <v>52</v>
      </c>
      <c r="C32" s="28" t="s">
        <v>53</v>
      </c>
      <c r="D32" s="29">
        <v>24257</v>
      </c>
      <c r="E32" s="33">
        <v>4.5199999999999996</v>
      </c>
      <c r="F32" s="31">
        <v>1</v>
      </c>
      <c r="G32" s="32"/>
      <c r="H32" s="32"/>
      <c r="I32" s="32"/>
      <c r="J32" s="5"/>
      <c r="K32" s="33">
        <v>1.4</v>
      </c>
      <c r="L32" s="33">
        <v>1.68</v>
      </c>
      <c r="M32" s="33">
        <v>2.23</v>
      </c>
      <c r="N32" s="34">
        <v>2.57</v>
      </c>
      <c r="O32" s="36"/>
      <c r="P32" s="35">
        <f>(O32*$D32*$E32*$F32*$L32*$P$12)</f>
        <v>0</v>
      </c>
      <c r="Q32" s="124" t="e">
        <f t="shared" si="2"/>
        <v>#DIV/0!</v>
      </c>
    </row>
    <row r="33" spans="1:17" x14ac:dyDescent="0.25">
      <c r="A33" s="42">
        <v>13</v>
      </c>
      <c r="B33" s="27" t="s">
        <v>54</v>
      </c>
      <c r="C33" s="28" t="s">
        <v>55</v>
      </c>
      <c r="D33" s="29">
        <v>24257</v>
      </c>
      <c r="E33" s="48">
        <v>0.27</v>
      </c>
      <c r="F33" s="31">
        <v>1</v>
      </c>
      <c r="G33" s="32"/>
      <c r="H33" s="32"/>
      <c r="I33" s="32"/>
      <c r="J33" s="5"/>
      <c r="K33" s="33">
        <v>1.4</v>
      </c>
      <c r="L33" s="33">
        <v>1.68</v>
      </c>
      <c r="M33" s="33">
        <v>2.23</v>
      </c>
      <c r="N33" s="34">
        <v>2.57</v>
      </c>
      <c r="O33" s="36">
        <v>5</v>
      </c>
      <c r="P33" s="35">
        <f>(O33*$D33*$E33*$F33*$L33)</f>
        <v>55014.875999999997</v>
      </c>
      <c r="Q33" s="124">
        <f t="shared" si="2"/>
        <v>11002.975199999999</v>
      </c>
    </row>
    <row r="34" spans="1:17" x14ac:dyDescent="0.25">
      <c r="A34" s="45"/>
      <c r="B34" s="46"/>
      <c r="C34" s="18" t="s">
        <v>56</v>
      </c>
      <c r="D34" s="19">
        <v>24257</v>
      </c>
      <c r="E34" s="47">
        <v>1.04</v>
      </c>
      <c r="F34" s="38"/>
      <c r="G34" s="32"/>
      <c r="H34" s="32"/>
      <c r="I34" s="32"/>
      <c r="J34" s="39"/>
      <c r="K34" s="40">
        <v>1.4</v>
      </c>
      <c r="L34" s="40">
        <v>1.68</v>
      </c>
      <c r="M34" s="40">
        <v>2.23</v>
      </c>
      <c r="N34" s="41">
        <v>2.57</v>
      </c>
      <c r="O34" s="25">
        <f t="shared" ref="O34:P34" si="4">SUM(O35:O40)</f>
        <v>89</v>
      </c>
      <c r="P34" s="25">
        <f t="shared" si="4"/>
        <v>3615985.1683199997</v>
      </c>
      <c r="Q34" s="124"/>
    </row>
    <row r="35" spans="1:17" x14ac:dyDescent="0.25">
      <c r="A35" s="42">
        <v>14</v>
      </c>
      <c r="B35" s="27" t="s">
        <v>57</v>
      </c>
      <c r="C35" s="28" t="s">
        <v>58</v>
      </c>
      <c r="D35" s="29">
        <v>24257</v>
      </c>
      <c r="E35" s="33">
        <v>0.89</v>
      </c>
      <c r="F35" s="31">
        <v>1</v>
      </c>
      <c r="G35" s="32"/>
      <c r="H35" s="32"/>
      <c r="I35" s="32"/>
      <c r="J35" s="5"/>
      <c r="K35" s="33">
        <v>1.4</v>
      </c>
      <c r="L35" s="33">
        <v>1.68</v>
      </c>
      <c r="M35" s="33">
        <v>2.23</v>
      </c>
      <c r="N35" s="34">
        <v>2.57</v>
      </c>
      <c r="O35" s="36">
        <v>15</v>
      </c>
      <c r="P35" s="35">
        <f>(O35*$D35*$E35*$F35*$L35)</f>
        <v>544035.99600000004</v>
      </c>
      <c r="Q35" s="124">
        <f t="shared" si="2"/>
        <v>36269.066400000003</v>
      </c>
    </row>
    <row r="36" spans="1:17" x14ac:dyDescent="0.25">
      <c r="A36" s="42">
        <v>15</v>
      </c>
      <c r="B36" s="27" t="s">
        <v>59</v>
      </c>
      <c r="C36" s="28" t="s">
        <v>60</v>
      </c>
      <c r="D36" s="29">
        <v>24257</v>
      </c>
      <c r="E36" s="43">
        <v>2.0099999999999998</v>
      </c>
      <c r="F36" s="31">
        <v>1</v>
      </c>
      <c r="G36" s="32"/>
      <c r="H36" s="32"/>
      <c r="I36" s="32"/>
      <c r="J36" s="5"/>
      <c r="K36" s="33">
        <v>1.4</v>
      </c>
      <c r="L36" s="33">
        <v>1.68</v>
      </c>
      <c r="M36" s="33">
        <v>2.23</v>
      </c>
      <c r="N36" s="34">
        <v>2.57</v>
      </c>
      <c r="O36" s="44">
        <v>1</v>
      </c>
      <c r="P36" s="35">
        <f>(O36*$D36*$E36*$F36*$L36*$P$12)</f>
        <v>81911.037599999981</v>
      </c>
      <c r="Q36" s="124">
        <f t="shared" si="2"/>
        <v>81911.037599999981</v>
      </c>
    </row>
    <row r="37" spans="1:17" x14ac:dyDescent="0.25">
      <c r="A37" s="42">
        <v>16</v>
      </c>
      <c r="B37" s="27" t="s">
        <v>61</v>
      </c>
      <c r="C37" s="28" t="s">
        <v>62</v>
      </c>
      <c r="D37" s="29">
        <v>24257</v>
      </c>
      <c r="E37" s="43">
        <v>0.86</v>
      </c>
      <c r="F37" s="31">
        <v>1</v>
      </c>
      <c r="G37" s="32"/>
      <c r="H37" s="32"/>
      <c r="I37" s="32"/>
      <c r="J37" s="5"/>
      <c r="K37" s="33">
        <v>1.4</v>
      </c>
      <c r="L37" s="33">
        <v>1.68</v>
      </c>
      <c r="M37" s="33">
        <v>2.23</v>
      </c>
      <c r="N37" s="34">
        <v>2.57</v>
      </c>
      <c r="O37" s="44">
        <v>10</v>
      </c>
      <c r="P37" s="35">
        <f>(O37*$D37*$E37*$F37*$L37*$P$12)</f>
        <v>350465.13599999994</v>
      </c>
      <c r="Q37" s="124">
        <f t="shared" si="2"/>
        <v>35046.513599999991</v>
      </c>
    </row>
    <row r="38" spans="1:17" x14ac:dyDescent="0.25">
      <c r="A38" s="42">
        <v>17</v>
      </c>
      <c r="B38" s="27" t="s">
        <v>63</v>
      </c>
      <c r="C38" s="28" t="s">
        <v>64</v>
      </c>
      <c r="D38" s="29">
        <v>24257</v>
      </c>
      <c r="E38" s="43">
        <v>1.21</v>
      </c>
      <c r="F38" s="31">
        <v>1</v>
      </c>
      <c r="G38" s="32"/>
      <c r="H38" s="32"/>
      <c r="I38" s="32"/>
      <c r="J38" s="5"/>
      <c r="K38" s="33">
        <v>1.4</v>
      </c>
      <c r="L38" s="33">
        <v>1.68</v>
      </c>
      <c r="M38" s="33">
        <v>2.23</v>
      </c>
      <c r="N38" s="34">
        <v>2.57</v>
      </c>
      <c r="O38" s="44">
        <v>22</v>
      </c>
      <c r="P38" s="35">
        <f>(O38*$D38*$E38*$F38*$L38*$P$12)</f>
        <v>1084811.8511999999</v>
      </c>
      <c r="Q38" s="124">
        <f t="shared" si="2"/>
        <v>49309.629599999993</v>
      </c>
    </row>
    <row r="39" spans="1:17" x14ac:dyDescent="0.25">
      <c r="A39" s="42">
        <v>18</v>
      </c>
      <c r="B39" s="27" t="s">
        <v>65</v>
      </c>
      <c r="C39" s="28" t="s">
        <v>66</v>
      </c>
      <c r="D39" s="29">
        <v>24257</v>
      </c>
      <c r="E39" s="43">
        <v>0.87</v>
      </c>
      <c r="F39" s="31">
        <v>1</v>
      </c>
      <c r="G39" s="32"/>
      <c r="H39" s="32"/>
      <c r="I39" s="32"/>
      <c r="J39" s="5"/>
      <c r="K39" s="33">
        <v>1.4</v>
      </c>
      <c r="L39" s="33">
        <v>1.68</v>
      </c>
      <c r="M39" s="33">
        <v>2.23</v>
      </c>
      <c r="N39" s="34">
        <v>2.57</v>
      </c>
      <c r="O39" s="44">
        <v>40</v>
      </c>
      <c r="P39" s="35">
        <f>(O39*$D39*$E39*$F39*$L39*$P$12)</f>
        <v>1418161.2479999999</v>
      </c>
      <c r="Q39" s="124">
        <f t="shared" si="2"/>
        <v>35454.031199999998</v>
      </c>
    </row>
    <row r="40" spans="1:17" x14ac:dyDescent="0.25">
      <c r="A40" s="42">
        <v>19</v>
      </c>
      <c r="B40" s="27" t="s">
        <v>67</v>
      </c>
      <c r="C40" s="28" t="s">
        <v>68</v>
      </c>
      <c r="D40" s="29">
        <v>24257</v>
      </c>
      <c r="E40" s="48">
        <v>4.1900000000000004</v>
      </c>
      <c r="F40" s="49">
        <v>0.8</v>
      </c>
      <c r="G40" s="50"/>
      <c r="H40" s="50"/>
      <c r="I40" s="50"/>
      <c r="J40" s="5"/>
      <c r="K40" s="33">
        <v>1.4</v>
      </c>
      <c r="L40" s="33">
        <v>1.68</v>
      </c>
      <c r="M40" s="33">
        <v>2.23</v>
      </c>
      <c r="N40" s="34">
        <v>2.57</v>
      </c>
      <c r="O40" s="44">
        <v>1</v>
      </c>
      <c r="P40" s="35">
        <f>(O40*$D40*$E40*$F40*$L40*$P$12)</f>
        <v>136599.89952000004</v>
      </c>
      <c r="Q40" s="124">
        <f t="shared" si="2"/>
        <v>136599.89952000004</v>
      </c>
    </row>
    <row r="41" spans="1:17" x14ac:dyDescent="0.25">
      <c r="A41" s="45"/>
      <c r="B41" s="46"/>
      <c r="C41" s="18" t="s">
        <v>69</v>
      </c>
      <c r="D41" s="19">
        <v>24257</v>
      </c>
      <c r="E41" s="47">
        <v>1.66</v>
      </c>
      <c r="F41" s="38"/>
      <c r="G41" s="32"/>
      <c r="H41" s="32"/>
      <c r="I41" s="32"/>
      <c r="J41" s="39"/>
      <c r="K41" s="40">
        <v>1.4</v>
      </c>
      <c r="L41" s="40">
        <v>1.68</v>
      </c>
      <c r="M41" s="40">
        <v>2.23</v>
      </c>
      <c r="N41" s="41">
        <v>2.57</v>
      </c>
      <c r="O41" s="25">
        <f t="shared" ref="O41:P41" si="5">SUM(O42:O47)</f>
        <v>15</v>
      </c>
      <c r="P41" s="25">
        <f t="shared" si="5"/>
        <v>844865.48832</v>
      </c>
      <c r="Q41" s="124"/>
    </row>
    <row r="42" spans="1:17" x14ac:dyDescent="0.25">
      <c r="A42" s="42">
        <v>20</v>
      </c>
      <c r="B42" s="27" t="s">
        <v>70</v>
      </c>
      <c r="C42" s="28" t="s">
        <v>71</v>
      </c>
      <c r="D42" s="29">
        <v>24257</v>
      </c>
      <c r="E42" s="43">
        <v>0.94</v>
      </c>
      <c r="F42" s="31">
        <v>1</v>
      </c>
      <c r="G42" s="32"/>
      <c r="H42" s="32"/>
      <c r="I42" s="32"/>
      <c r="J42" s="5"/>
      <c r="K42" s="33">
        <v>1.4</v>
      </c>
      <c r="L42" s="33">
        <v>1.68</v>
      </c>
      <c r="M42" s="33">
        <v>2.23</v>
      </c>
      <c r="N42" s="34">
        <v>2.57</v>
      </c>
      <c r="O42" s="36">
        <v>13</v>
      </c>
      <c r="P42" s="35">
        <f t="shared" ref="P42:P47" si="6">(O42*$D42*$E42*$F42*$L42*$P$12)</f>
        <v>497986.50719999993</v>
      </c>
      <c r="Q42" s="124">
        <f t="shared" si="2"/>
        <v>38306.654399999992</v>
      </c>
    </row>
    <row r="43" spans="1:17" x14ac:dyDescent="0.25">
      <c r="A43" s="42">
        <v>21</v>
      </c>
      <c r="B43" s="27" t="s">
        <v>72</v>
      </c>
      <c r="C43" s="28" t="s">
        <v>73</v>
      </c>
      <c r="D43" s="29">
        <v>24257</v>
      </c>
      <c r="E43" s="43">
        <v>5.32</v>
      </c>
      <c r="F43" s="49">
        <v>0.8</v>
      </c>
      <c r="G43" s="50"/>
      <c r="H43" s="50"/>
      <c r="I43" s="50"/>
      <c r="J43" s="5"/>
      <c r="K43" s="33">
        <v>1.4</v>
      </c>
      <c r="L43" s="33">
        <v>1.68</v>
      </c>
      <c r="M43" s="33">
        <v>2.23</v>
      </c>
      <c r="N43" s="34">
        <v>2.57</v>
      </c>
      <c r="O43" s="36">
        <v>2</v>
      </c>
      <c r="P43" s="35">
        <f t="shared" si="6"/>
        <v>346878.98112000001</v>
      </c>
      <c r="Q43" s="124">
        <f t="shared" si="2"/>
        <v>173439.49056000001</v>
      </c>
    </row>
    <row r="44" spans="1:17" hidden="1" x14ac:dyDescent="0.25">
      <c r="A44" s="42">
        <v>25</v>
      </c>
      <c r="B44" s="27" t="s">
        <v>74</v>
      </c>
      <c r="C44" s="28" t="s">
        <v>75</v>
      </c>
      <c r="D44" s="29">
        <v>24257</v>
      </c>
      <c r="E44" s="43">
        <v>4.5</v>
      </c>
      <c r="F44" s="31">
        <v>1</v>
      </c>
      <c r="G44" s="32"/>
      <c r="H44" s="32"/>
      <c r="I44" s="32"/>
      <c r="J44" s="5"/>
      <c r="K44" s="33">
        <v>1.4</v>
      </c>
      <c r="L44" s="33">
        <v>1.68</v>
      </c>
      <c r="M44" s="33">
        <v>2.23</v>
      </c>
      <c r="N44" s="34">
        <v>2.57</v>
      </c>
      <c r="O44" s="36"/>
      <c r="P44" s="35">
        <f t="shared" si="6"/>
        <v>0</v>
      </c>
      <c r="Q44" s="124" t="e">
        <f t="shared" si="2"/>
        <v>#DIV/0!</v>
      </c>
    </row>
    <row r="45" spans="1:17" ht="30" hidden="1" x14ac:dyDescent="0.25">
      <c r="A45" s="42">
        <v>26</v>
      </c>
      <c r="B45" s="27" t="s">
        <v>76</v>
      </c>
      <c r="C45" s="28" t="s">
        <v>77</v>
      </c>
      <c r="D45" s="29">
        <v>24257</v>
      </c>
      <c r="E45" s="43">
        <v>1.0900000000000001</v>
      </c>
      <c r="F45" s="31">
        <v>1</v>
      </c>
      <c r="G45" s="32"/>
      <c r="H45" s="32"/>
      <c r="I45" s="32"/>
      <c r="J45" s="5"/>
      <c r="K45" s="33">
        <v>1.4</v>
      </c>
      <c r="L45" s="33">
        <v>1.68</v>
      </c>
      <c r="M45" s="33">
        <v>2.23</v>
      </c>
      <c r="N45" s="34">
        <v>2.57</v>
      </c>
      <c r="O45" s="36"/>
      <c r="P45" s="35">
        <f t="shared" si="6"/>
        <v>0</v>
      </c>
      <c r="Q45" s="124" t="e">
        <f t="shared" si="2"/>
        <v>#DIV/0!</v>
      </c>
    </row>
    <row r="46" spans="1:17" ht="30" hidden="1" x14ac:dyDescent="0.25">
      <c r="A46" s="42">
        <v>27</v>
      </c>
      <c r="B46" s="27" t="s">
        <v>78</v>
      </c>
      <c r="C46" s="28" t="s">
        <v>79</v>
      </c>
      <c r="D46" s="29">
        <v>24257</v>
      </c>
      <c r="E46" s="48">
        <v>4.51</v>
      </c>
      <c r="F46" s="31">
        <v>1</v>
      </c>
      <c r="G46" s="32"/>
      <c r="H46" s="32"/>
      <c r="I46" s="32"/>
      <c r="J46" s="5"/>
      <c r="K46" s="33">
        <v>1.4</v>
      </c>
      <c r="L46" s="33">
        <v>1.68</v>
      </c>
      <c r="M46" s="33">
        <v>2.23</v>
      </c>
      <c r="N46" s="34">
        <v>2.57</v>
      </c>
      <c r="O46" s="36"/>
      <c r="P46" s="35">
        <f t="shared" si="6"/>
        <v>0</v>
      </c>
      <c r="Q46" s="124" t="e">
        <f t="shared" si="2"/>
        <v>#DIV/0!</v>
      </c>
    </row>
    <row r="47" spans="1:17" ht="30" hidden="1" x14ac:dyDescent="0.25">
      <c r="A47" s="42">
        <v>28</v>
      </c>
      <c r="B47" s="27" t="s">
        <v>80</v>
      </c>
      <c r="C47" s="28" t="s">
        <v>81</v>
      </c>
      <c r="D47" s="29">
        <v>24257</v>
      </c>
      <c r="E47" s="43">
        <v>2.0499999999999998</v>
      </c>
      <c r="F47" s="31">
        <v>1</v>
      </c>
      <c r="G47" s="32"/>
      <c r="H47" s="32"/>
      <c r="I47" s="32"/>
      <c r="J47" s="5"/>
      <c r="K47" s="33">
        <v>1.4</v>
      </c>
      <c r="L47" s="33">
        <v>1.68</v>
      </c>
      <c r="M47" s="33">
        <v>2.23</v>
      </c>
      <c r="N47" s="34">
        <v>2.57</v>
      </c>
      <c r="O47" s="36"/>
      <c r="P47" s="35">
        <f t="shared" si="6"/>
        <v>0</v>
      </c>
      <c r="Q47" s="124" t="e">
        <f t="shared" si="2"/>
        <v>#DIV/0!</v>
      </c>
    </row>
    <row r="48" spans="1:17" x14ac:dyDescent="0.25">
      <c r="A48" s="45"/>
      <c r="B48" s="46"/>
      <c r="C48" s="18" t="s">
        <v>82</v>
      </c>
      <c r="D48" s="19">
        <v>24257</v>
      </c>
      <c r="E48" s="23">
        <v>0.8</v>
      </c>
      <c r="F48" s="38"/>
      <c r="G48" s="32"/>
      <c r="H48" s="32"/>
      <c r="I48" s="32"/>
      <c r="J48" s="39"/>
      <c r="K48" s="40">
        <v>1.4</v>
      </c>
      <c r="L48" s="40">
        <v>1.68</v>
      </c>
      <c r="M48" s="40">
        <v>2.23</v>
      </c>
      <c r="N48" s="41">
        <v>2.57</v>
      </c>
      <c r="O48" s="25">
        <f t="shared" ref="O48" si="7">SUM(O49:O55)</f>
        <v>24</v>
      </c>
      <c r="P48" s="25">
        <f>SUM(P49:P55)</f>
        <v>873860.83032411989</v>
      </c>
      <c r="Q48" s="124"/>
    </row>
    <row r="49" spans="1:17" ht="18.75" hidden="1" x14ac:dyDescent="0.25">
      <c r="A49" s="42"/>
      <c r="B49" s="51" t="s">
        <v>83</v>
      </c>
      <c r="C49" s="52" t="s">
        <v>84</v>
      </c>
      <c r="D49" s="29">
        <v>24257</v>
      </c>
      <c r="E49" s="43">
        <v>1.72</v>
      </c>
      <c r="F49" s="53">
        <v>0.8</v>
      </c>
      <c r="G49" s="54"/>
      <c r="H49" s="54"/>
      <c r="I49" s="54"/>
      <c r="J49" s="5"/>
      <c r="K49" s="33">
        <v>1.4</v>
      </c>
      <c r="L49" s="33">
        <v>1.68</v>
      </c>
      <c r="M49" s="33">
        <v>2.23</v>
      </c>
      <c r="N49" s="34">
        <v>2.57</v>
      </c>
      <c r="O49" s="36"/>
      <c r="P49" s="35">
        <f>(O49*$D49*$E49*$F49*$L49*$P$12)</f>
        <v>0</v>
      </c>
      <c r="Q49" s="124" t="e">
        <f t="shared" si="2"/>
        <v>#DIV/0!</v>
      </c>
    </row>
    <row r="50" spans="1:17" hidden="1" x14ac:dyDescent="0.25">
      <c r="A50" s="42"/>
      <c r="B50" s="51" t="s">
        <v>85</v>
      </c>
      <c r="C50" s="52" t="s">
        <v>86</v>
      </c>
      <c r="D50" s="29">
        <v>24257</v>
      </c>
      <c r="E50" s="43">
        <v>0.74</v>
      </c>
      <c r="F50" s="31">
        <v>1</v>
      </c>
      <c r="G50" s="32"/>
      <c r="H50" s="32"/>
      <c r="I50" s="32"/>
      <c r="J50" s="5"/>
      <c r="K50" s="33">
        <v>1.4</v>
      </c>
      <c r="L50" s="33">
        <v>1.68</v>
      </c>
      <c r="M50" s="33">
        <v>2.23</v>
      </c>
      <c r="N50" s="34">
        <v>2.57</v>
      </c>
      <c r="O50" s="36"/>
      <c r="P50" s="35">
        <f>(O50*$D50*$E50*$F50*$L50*$P$12)</f>
        <v>0</v>
      </c>
      <c r="Q50" s="124" t="e">
        <f t="shared" si="2"/>
        <v>#DIV/0!</v>
      </c>
    </row>
    <row r="51" spans="1:17" hidden="1" x14ac:dyDescent="0.25">
      <c r="A51" s="42"/>
      <c r="B51" s="51" t="s">
        <v>87</v>
      </c>
      <c r="C51" s="52" t="s">
        <v>88</v>
      </c>
      <c r="D51" s="29">
        <v>24257</v>
      </c>
      <c r="E51" s="43">
        <v>0.36</v>
      </c>
      <c r="F51" s="31">
        <v>1</v>
      </c>
      <c r="G51" s="32"/>
      <c r="H51" s="32"/>
      <c r="I51" s="32"/>
      <c r="J51" s="5"/>
      <c r="K51" s="33">
        <v>1.4</v>
      </c>
      <c r="L51" s="33">
        <v>1.68</v>
      </c>
      <c r="M51" s="33">
        <v>2.23</v>
      </c>
      <c r="N51" s="34">
        <v>2.57</v>
      </c>
      <c r="O51" s="36"/>
      <c r="P51" s="35">
        <f>(O51*$D51*$E51*$F51*$L51*$P$12)</f>
        <v>0</v>
      </c>
      <c r="Q51" s="124" t="e">
        <f t="shared" si="2"/>
        <v>#DIV/0!</v>
      </c>
    </row>
    <row r="52" spans="1:17" ht="30" x14ac:dyDescent="0.25">
      <c r="A52" s="27">
        <v>22</v>
      </c>
      <c r="B52" s="27" t="s">
        <v>89</v>
      </c>
      <c r="C52" s="55" t="s">
        <v>90</v>
      </c>
      <c r="D52" s="29">
        <v>24257</v>
      </c>
      <c r="E52" s="56">
        <v>0.32</v>
      </c>
      <c r="F52" s="31">
        <v>1</v>
      </c>
      <c r="G52" s="32"/>
      <c r="H52" s="32"/>
      <c r="I52" s="32"/>
      <c r="J52" s="57">
        <v>0.97470000000000001</v>
      </c>
      <c r="K52" s="33">
        <v>1.4</v>
      </c>
      <c r="L52" s="33">
        <v>1.68</v>
      </c>
      <c r="M52" s="33">
        <v>2.23</v>
      </c>
      <c r="N52" s="34">
        <v>2.57</v>
      </c>
      <c r="O52" s="36">
        <v>11</v>
      </c>
      <c r="P52" s="36">
        <f>(O52*$D52*$E52*((1-$J52)+$J52*$F52*P$12*$L52))</f>
        <v>141977.23785344002</v>
      </c>
      <c r="Q52" s="124">
        <f t="shared" si="2"/>
        <v>12907.021623040002</v>
      </c>
    </row>
    <row r="53" spans="1:17" ht="30" x14ac:dyDescent="0.25">
      <c r="A53" s="27">
        <v>23</v>
      </c>
      <c r="B53" s="27" t="s">
        <v>91</v>
      </c>
      <c r="C53" s="55" t="s">
        <v>92</v>
      </c>
      <c r="D53" s="29">
        <v>24257</v>
      </c>
      <c r="E53" s="56">
        <v>1.39</v>
      </c>
      <c r="F53" s="31">
        <v>1</v>
      </c>
      <c r="G53" s="32"/>
      <c r="H53" s="32"/>
      <c r="I53" s="32"/>
      <c r="J53" s="57">
        <v>0.9849</v>
      </c>
      <c r="K53" s="33">
        <v>1.4</v>
      </c>
      <c r="L53" s="33">
        <v>1.68</v>
      </c>
      <c r="M53" s="33">
        <v>2.23</v>
      </c>
      <c r="N53" s="34">
        <v>2.57</v>
      </c>
      <c r="O53" s="36">
        <v>13</v>
      </c>
      <c r="P53" s="36">
        <f>(O53*$D53*$E53*((1-$J53)+$J53*$F53*P$12*$L53))</f>
        <v>731883.5924706799</v>
      </c>
      <c r="Q53" s="124">
        <f t="shared" si="2"/>
        <v>56298.737882359994</v>
      </c>
    </row>
    <row r="54" spans="1:17" ht="30" hidden="1" x14ac:dyDescent="0.25">
      <c r="A54" s="27">
        <v>31</v>
      </c>
      <c r="B54" s="27" t="s">
        <v>93</v>
      </c>
      <c r="C54" s="55" t="s">
        <v>94</v>
      </c>
      <c r="D54" s="29">
        <v>24257</v>
      </c>
      <c r="E54" s="56">
        <v>2.1</v>
      </c>
      <c r="F54" s="31">
        <v>1</v>
      </c>
      <c r="G54" s="32"/>
      <c r="H54" s="32"/>
      <c r="I54" s="32"/>
      <c r="J54" s="57">
        <v>0.99039999999999995</v>
      </c>
      <c r="K54" s="33">
        <v>1.4</v>
      </c>
      <c r="L54" s="33">
        <v>1.68</v>
      </c>
      <c r="M54" s="33">
        <v>2.23</v>
      </c>
      <c r="N54" s="34">
        <v>2.57</v>
      </c>
      <c r="O54" s="36"/>
      <c r="P54" s="36">
        <f>(O54*$D54*$E54*((1-$J54)+$J54*$F54*P$12*$L54))</f>
        <v>0</v>
      </c>
      <c r="Q54" s="124" t="e">
        <f t="shared" si="2"/>
        <v>#DIV/0!</v>
      </c>
    </row>
    <row r="55" spans="1:17" ht="30" hidden="1" x14ac:dyDescent="0.25">
      <c r="A55" s="27">
        <v>32</v>
      </c>
      <c r="B55" s="27" t="s">
        <v>95</v>
      </c>
      <c r="C55" s="55" t="s">
        <v>96</v>
      </c>
      <c r="D55" s="29">
        <v>24257</v>
      </c>
      <c r="E55" s="56">
        <v>2.86</v>
      </c>
      <c r="F55" s="31">
        <v>1</v>
      </c>
      <c r="G55" s="32"/>
      <c r="H55" s="32"/>
      <c r="I55" s="32"/>
      <c r="J55" s="57">
        <v>0.98</v>
      </c>
      <c r="K55" s="33">
        <v>1.4</v>
      </c>
      <c r="L55" s="33">
        <v>1.68</v>
      </c>
      <c r="M55" s="33">
        <v>2.23</v>
      </c>
      <c r="N55" s="34">
        <v>2.57</v>
      </c>
      <c r="O55" s="36"/>
      <c r="P55" s="36">
        <f>(O55*$D55*$E55*((1-$J55)+$J55*$F55*P$12*$L55))</f>
        <v>0</v>
      </c>
      <c r="Q55" s="124" t="e">
        <f t="shared" si="2"/>
        <v>#DIV/0!</v>
      </c>
    </row>
    <row r="56" spans="1:17" hidden="1" x14ac:dyDescent="0.25">
      <c r="A56" s="45"/>
      <c r="B56" s="46"/>
      <c r="C56" s="18" t="s">
        <v>97</v>
      </c>
      <c r="D56" s="19">
        <v>24257</v>
      </c>
      <c r="E56" s="47">
        <v>1.84</v>
      </c>
      <c r="F56" s="38"/>
      <c r="G56" s="32"/>
      <c r="H56" s="32"/>
      <c r="I56" s="32"/>
      <c r="J56" s="39"/>
      <c r="K56" s="40">
        <v>1.4</v>
      </c>
      <c r="L56" s="40">
        <v>1.68</v>
      </c>
      <c r="M56" s="40">
        <v>2.23</v>
      </c>
      <c r="N56" s="41">
        <v>2.57</v>
      </c>
      <c r="O56" s="25">
        <f t="shared" ref="O56:P56" si="8">SUM(O57)</f>
        <v>0</v>
      </c>
      <c r="P56" s="25">
        <f t="shared" si="8"/>
        <v>0</v>
      </c>
      <c r="Q56" s="124" t="e">
        <f t="shared" si="2"/>
        <v>#DIV/0!</v>
      </c>
    </row>
    <row r="57" spans="1:17" ht="30" hidden="1" x14ac:dyDescent="0.25">
      <c r="A57" s="42">
        <v>33</v>
      </c>
      <c r="B57" s="27" t="s">
        <v>98</v>
      </c>
      <c r="C57" s="28" t="s">
        <v>99</v>
      </c>
      <c r="D57" s="29">
        <v>24257</v>
      </c>
      <c r="E57" s="43">
        <v>1.84</v>
      </c>
      <c r="F57" s="31">
        <v>1</v>
      </c>
      <c r="G57" s="32"/>
      <c r="H57" s="32"/>
      <c r="I57" s="32"/>
      <c r="J57" s="5"/>
      <c r="K57" s="33">
        <v>1.4</v>
      </c>
      <c r="L57" s="33">
        <v>1.68</v>
      </c>
      <c r="M57" s="33">
        <v>2.23</v>
      </c>
      <c r="N57" s="34">
        <v>2.57</v>
      </c>
      <c r="O57" s="36"/>
      <c r="P57" s="35">
        <f>(O57*$D57*$E57*$F57*$L57*$P$12)</f>
        <v>0</v>
      </c>
      <c r="Q57" s="124" t="e">
        <f t="shared" si="2"/>
        <v>#DIV/0!</v>
      </c>
    </row>
    <row r="58" spans="1:17" hidden="1" x14ac:dyDescent="0.25">
      <c r="A58" s="45"/>
      <c r="B58" s="46"/>
      <c r="C58" s="18" t="s">
        <v>100</v>
      </c>
      <c r="D58" s="19">
        <v>24257</v>
      </c>
      <c r="E58" s="47">
        <v>6.36</v>
      </c>
      <c r="F58" s="38"/>
      <c r="G58" s="32"/>
      <c r="H58" s="32"/>
      <c r="I58" s="32"/>
      <c r="J58" s="39"/>
      <c r="K58" s="40">
        <v>1.4</v>
      </c>
      <c r="L58" s="40">
        <v>1.68</v>
      </c>
      <c r="M58" s="40">
        <v>2.23</v>
      </c>
      <c r="N58" s="41">
        <v>2.57</v>
      </c>
      <c r="O58" s="25">
        <f t="shared" ref="O58:P58" si="9">SUM(O59:O61)</f>
        <v>0</v>
      </c>
      <c r="P58" s="25">
        <f t="shared" si="9"/>
        <v>0</v>
      </c>
      <c r="Q58" s="124" t="e">
        <f t="shared" si="2"/>
        <v>#DIV/0!</v>
      </c>
    </row>
    <row r="59" spans="1:17" ht="30" hidden="1" x14ac:dyDescent="0.25">
      <c r="A59" s="42">
        <v>34</v>
      </c>
      <c r="B59" s="51" t="s">
        <v>101</v>
      </c>
      <c r="C59" s="28" t="s">
        <v>102</v>
      </c>
      <c r="D59" s="29">
        <v>24257</v>
      </c>
      <c r="E59" s="43">
        <v>4.37</v>
      </c>
      <c r="F59" s="31">
        <v>1</v>
      </c>
      <c r="G59" s="32"/>
      <c r="H59" s="32"/>
      <c r="I59" s="32"/>
      <c r="J59" s="5"/>
      <c r="K59" s="33">
        <v>1.4</v>
      </c>
      <c r="L59" s="33">
        <v>1.68</v>
      </c>
      <c r="M59" s="33">
        <v>2.23</v>
      </c>
      <c r="N59" s="34">
        <v>2.57</v>
      </c>
      <c r="O59" s="36"/>
      <c r="P59" s="35">
        <f>(O59*$D59*$E59*$F59*$L59*$P$12)</f>
        <v>0</v>
      </c>
      <c r="Q59" s="124" t="e">
        <f t="shared" si="2"/>
        <v>#DIV/0!</v>
      </c>
    </row>
    <row r="60" spans="1:17" hidden="1" x14ac:dyDescent="0.25">
      <c r="A60" s="42">
        <v>35</v>
      </c>
      <c r="B60" s="27" t="s">
        <v>103</v>
      </c>
      <c r="C60" s="28" t="s">
        <v>104</v>
      </c>
      <c r="D60" s="29">
        <v>24257</v>
      </c>
      <c r="E60" s="43">
        <v>7.82</v>
      </c>
      <c r="F60" s="31">
        <v>1</v>
      </c>
      <c r="G60" s="32"/>
      <c r="H60" s="32"/>
      <c r="I60" s="32"/>
      <c r="J60" s="5"/>
      <c r="K60" s="33">
        <v>1.4</v>
      </c>
      <c r="L60" s="33">
        <v>1.68</v>
      </c>
      <c r="M60" s="33">
        <v>2.23</v>
      </c>
      <c r="N60" s="34">
        <v>2.57</v>
      </c>
      <c r="O60" s="36"/>
      <c r="P60" s="35">
        <f>(O60*$D60*$E60*$F60*$L60*$P$12)</f>
        <v>0</v>
      </c>
      <c r="Q60" s="124" t="e">
        <f t="shared" si="2"/>
        <v>#DIV/0!</v>
      </c>
    </row>
    <row r="61" spans="1:17" ht="30" hidden="1" x14ac:dyDescent="0.25">
      <c r="A61" s="42">
        <v>36</v>
      </c>
      <c r="B61" s="27" t="s">
        <v>105</v>
      </c>
      <c r="C61" s="28" t="s">
        <v>106</v>
      </c>
      <c r="D61" s="29">
        <v>24257</v>
      </c>
      <c r="E61" s="48">
        <v>5.68</v>
      </c>
      <c r="F61" s="31">
        <v>1</v>
      </c>
      <c r="G61" s="32"/>
      <c r="H61" s="32"/>
      <c r="I61" s="32"/>
      <c r="J61" s="5"/>
      <c r="K61" s="33">
        <v>1.4</v>
      </c>
      <c r="L61" s="33">
        <v>1.68</v>
      </c>
      <c r="M61" s="33">
        <v>2.23</v>
      </c>
      <c r="N61" s="34">
        <v>2.57</v>
      </c>
      <c r="O61" s="36"/>
      <c r="P61" s="35">
        <f>(O61*$D61*$E61*$F61*$L61*$P$12)</f>
        <v>0</v>
      </c>
      <c r="Q61" s="124" t="e">
        <f t="shared" si="2"/>
        <v>#DIV/0!</v>
      </c>
    </row>
    <row r="62" spans="1:17" x14ac:dyDescent="0.25">
      <c r="A62" s="45"/>
      <c r="B62" s="46"/>
      <c r="C62" s="18" t="s">
        <v>107</v>
      </c>
      <c r="D62" s="19">
        <v>24257</v>
      </c>
      <c r="E62" s="47">
        <v>1.1499999999999999</v>
      </c>
      <c r="F62" s="38"/>
      <c r="G62" s="32"/>
      <c r="H62" s="32"/>
      <c r="I62" s="32"/>
      <c r="J62" s="39"/>
      <c r="K62" s="40">
        <v>1.4</v>
      </c>
      <c r="L62" s="40">
        <v>1.68</v>
      </c>
      <c r="M62" s="40">
        <v>2.23</v>
      </c>
      <c r="N62" s="41">
        <v>2.57</v>
      </c>
      <c r="O62" s="25">
        <f t="shared" ref="O62:P62" si="10">SUM(O63:O72)</f>
        <v>7</v>
      </c>
      <c r="P62" s="25">
        <f t="shared" si="10"/>
        <v>288114.94319999998</v>
      </c>
      <c r="Q62" s="124"/>
    </row>
    <row r="63" spans="1:17" ht="18.75" customHeight="1" x14ac:dyDescent="0.25">
      <c r="A63" s="42">
        <v>24</v>
      </c>
      <c r="B63" s="27" t="s">
        <v>108</v>
      </c>
      <c r="C63" s="28" t="s">
        <v>109</v>
      </c>
      <c r="D63" s="29">
        <v>24257</v>
      </c>
      <c r="E63" s="43">
        <v>0.97</v>
      </c>
      <c r="F63" s="31">
        <v>1</v>
      </c>
      <c r="G63" s="32"/>
      <c r="H63" s="32"/>
      <c r="I63" s="32"/>
      <c r="J63" s="5"/>
      <c r="K63" s="33">
        <v>1.4</v>
      </c>
      <c r="L63" s="33">
        <v>1.68</v>
      </c>
      <c r="M63" s="33">
        <v>2.23</v>
      </c>
      <c r="N63" s="34">
        <v>2.57</v>
      </c>
      <c r="O63" s="36">
        <v>5</v>
      </c>
      <c r="P63" s="35">
        <f>(O63*$D63*$E63*$F63*$L63*$P$12)</f>
        <v>197646.03599999999</v>
      </c>
      <c r="Q63" s="124">
        <f t="shared" si="2"/>
        <v>39529.207199999997</v>
      </c>
    </row>
    <row r="64" spans="1:17" ht="19.5" customHeight="1" x14ac:dyDescent="0.25">
      <c r="A64" s="42">
        <v>25</v>
      </c>
      <c r="B64" s="27" t="s">
        <v>110</v>
      </c>
      <c r="C64" s="28" t="s">
        <v>111</v>
      </c>
      <c r="D64" s="29">
        <v>24257</v>
      </c>
      <c r="E64" s="43">
        <v>1.1100000000000001</v>
      </c>
      <c r="F64" s="31">
        <v>1</v>
      </c>
      <c r="G64" s="32"/>
      <c r="H64" s="32"/>
      <c r="I64" s="32"/>
      <c r="J64" s="5"/>
      <c r="K64" s="33">
        <v>1.4</v>
      </c>
      <c r="L64" s="33">
        <v>1.68</v>
      </c>
      <c r="M64" s="33">
        <v>2.23</v>
      </c>
      <c r="N64" s="34">
        <v>2.57</v>
      </c>
      <c r="O64" s="36">
        <v>2</v>
      </c>
      <c r="P64" s="35">
        <f>(O64*$D64*$E64*$F64*$L64*$P$12)</f>
        <v>90468.907200000016</v>
      </c>
      <c r="Q64" s="124">
        <f t="shared" si="2"/>
        <v>45234.453600000008</v>
      </c>
    </row>
    <row r="65" spans="1:17" ht="30" hidden="1" x14ac:dyDescent="0.25">
      <c r="A65" s="42">
        <v>39</v>
      </c>
      <c r="B65" s="27" t="s">
        <v>112</v>
      </c>
      <c r="C65" s="28" t="s">
        <v>113</v>
      </c>
      <c r="D65" s="29">
        <v>24257</v>
      </c>
      <c r="E65" s="43">
        <v>1.97</v>
      </c>
      <c r="F65" s="31">
        <v>1</v>
      </c>
      <c r="G65" s="32"/>
      <c r="H65" s="32"/>
      <c r="I65" s="32"/>
      <c r="J65" s="5"/>
      <c r="K65" s="33">
        <v>1.4</v>
      </c>
      <c r="L65" s="33">
        <v>1.68</v>
      </c>
      <c r="M65" s="33">
        <v>2.23</v>
      </c>
      <c r="N65" s="34">
        <v>2.57</v>
      </c>
      <c r="O65" s="36"/>
      <c r="P65" s="35">
        <f>(O65*$D65*$E65*$F65*$L65)</f>
        <v>0</v>
      </c>
      <c r="Q65" s="124" t="e">
        <f t="shared" si="2"/>
        <v>#DIV/0!</v>
      </c>
    </row>
    <row r="66" spans="1:17" ht="30" hidden="1" x14ac:dyDescent="0.25">
      <c r="A66" s="42">
        <v>40</v>
      </c>
      <c r="B66" s="27" t="s">
        <v>114</v>
      </c>
      <c r="C66" s="28" t="s">
        <v>115</v>
      </c>
      <c r="D66" s="29">
        <v>24257</v>
      </c>
      <c r="E66" s="43">
        <v>2.78</v>
      </c>
      <c r="F66" s="31">
        <v>1</v>
      </c>
      <c r="G66" s="32"/>
      <c r="H66" s="32"/>
      <c r="I66" s="32"/>
      <c r="J66" s="5"/>
      <c r="K66" s="33">
        <v>1.4</v>
      </c>
      <c r="L66" s="33">
        <v>1.68</v>
      </c>
      <c r="M66" s="33">
        <v>2.23</v>
      </c>
      <c r="N66" s="34">
        <v>2.57</v>
      </c>
      <c r="O66" s="36"/>
      <c r="P66" s="35">
        <f>(O66*$D66*$E66*$F66*$L66)</f>
        <v>0</v>
      </c>
      <c r="Q66" s="124" t="e">
        <f t="shared" si="2"/>
        <v>#DIV/0!</v>
      </c>
    </row>
    <row r="67" spans="1:17" ht="30" hidden="1" x14ac:dyDescent="0.25">
      <c r="A67" s="42">
        <v>41</v>
      </c>
      <c r="B67" s="27" t="s">
        <v>116</v>
      </c>
      <c r="C67" s="58" t="s">
        <v>117</v>
      </c>
      <c r="D67" s="29">
        <v>24257</v>
      </c>
      <c r="E67" s="43">
        <v>1.1499999999999999</v>
      </c>
      <c r="F67" s="31">
        <v>1</v>
      </c>
      <c r="G67" s="32"/>
      <c r="H67" s="32"/>
      <c r="I67" s="32"/>
      <c r="J67" s="5"/>
      <c r="K67" s="33">
        <v>1.4</v>
      </c>
      <c r="L67" s="33">
        <v>1.68</v>
      </c>
      <c r="M67" s="33">
        <v>2.23</v>
      </c>
      <c r="N67" s="34">
        <v>2.57</v>
      </c>
      <c r="O67" s="36"/>
      <c r="P67" s="35">
        <f>(O67*$D67*$E67*$F67*$L67*$P$12)</f>
        <v>0</v>
      </c>
      <c r="Q67" s="124" t="e">
        <f t="shared" si="2"/>
        <v>#DIV/0!</v>
      </c>
    </row>
    <row r="68" spans="1:17" ht="30" hidden="1" x14ac:dyDescent="0.25">
      <c r="A68" s="42">
        <v>42</v>
      </c>
      <c r="B68" s="27" t="s">
        <v>118</v>
      </c>
      <c r="C68" s="58" t="s">
        <v>119</v>
      </c>
      <c r="D68" s="29">
        <v>24257</v>
      </c>
      <c r="E68" s="43">
        <v>1.22</v>
      </c>
      <c r="F68" s="31">
        <v>1</v>
      </c>
      <c r="G68" s="32"/>
      <c r="H68" s="32"/>
      <c r="I68" s="32"/>
      <c r="J68" s="5"/>
      <c r="K68" s="33">
        <v>1.4</v>
      </c>
      <c r="L68" s="33">
        <v>1.68</v>
      </c>
      <c r="M68" s="33">
        <v>2.23</v>
      </c>
      <c r="N68" s="34">
        <v>2.57</v>
      </c>
      <c r="O68" s="36"/>
      <c r="P68" s="35">
        <f>(O68*$D68*$E68*$F68*$L68*$P$12)</f>
        <v>0</v>
      </c>
      <c r="Q68" s="124" t="e">
        <f t="shared" si="2"/>
        <v>#DIV/0!</v>
      </c>
    </row>
    <row r="69" spans="1:17" ht="30" hidden="1" x14ac:dyDescent="0.25">
      <c r="A69" s="42">
        <v>43</v>
      </c>
      <c r="B69" s="27" t="s">
        <v>120</v>
      </c>
      <c r="C69" s="58" t="s">
        <v>121</v>
      </c>
      <c r="D69" s="29">
        <v>24257</v>
      </c>
      <c r="E69" s="43">
        <v>1.78</v>
      </c>
      <c r="F69" s="31">
        <v>1</v>
      </c>
      <c r="G69" s="32"/>
      <c r="H69" s="32"/>
      <c r="I69" s="32"/>
      <c r="J69" s="5"/>
      <c r="K69" s="33">
        <v>1.4</v>
      </c>
      <c r="L69" s="33">
        <v>1.68</v>
      </c>
      <c r="M69" s="33">
        <v>2.23</v>
      </c>
      <c r="N69" s="34">
        <v>2.57</v>
      </c>
      <c r="O69" s="36"/>
      <c r="P69" s="35">
        <f>(O69*$D69*$E69*$F69*$L69*$P$12)</f>
        <v>0</v>
      </c>
      <c r="Q69" s="124" t="e">
        <f t="shared" si="2"/>
        <v>#DIV/0!</v>
      </c>
    </row>
    <row r="70" spans="1:17" ht="30" hidden="1" x14ac:dyDescent="0.25">
      <c r="A70" s="42">
        <v>44</v>
      </c>
      <c r="B70" s="27" t="s">
        <v>122</v>
      </c>
      <c r="C70" s="59" t="s">
        <v>123</v>
      </c>
      <c r="D70" s="29">
        <v>24257</v>
      </c>
      <c r="E70" s="43">
        <v>2.23</v>
      </c>
      <c r="F70" s="31">
        <v>1</v>
      </c>
      <c r="G70" s="32"/>
      <c r="H70" s="32"/>
      <c r="I70" s="32"/>
      <c r="J70" s="5"/>
      <c r="K70" s="33">
        <v>1.4</v>
      </c>
      <c r="L70" s="33">
        <v>1.68</v>
      </c>
      <c r="M70" s="33">
        <v>2.23</v>
      </c>
      <c r="N70" s="34">
        <v>2.57</v>
      </c>
      <c r="O70" s="36"/>
      <c r="P70" s="35">
        <f>(O70*$D70*$E70*$F70*$L70)</f>
        <v>0</v>
      </c>
      <c r="Q70" s="124" t="e">
        <f t="shared" si="2"/>
        <v>#DIV/0!</v>
      </c>
    </row>
    <row r="71" spans="1:17" ht="30" hidden="1" x14ac:dyDescent="0.25">
      <c r="A71" s="42">
        <v>45</v>
      </c>
      <c r="B71" s="27" t="s">
        <v>124</v>
      </c>
      <c r="C71" s="58" t="s">
        <v>125</v>
      </c>
      <c r="D71" s="29">
        <v>24257</v>
      </c>
      <c r="E71" s="43">
        <v>2.36</v>
      </c>
      <c r="F71" s="31">
        <v>1</v>
      </c>
      <c r="G71" s="32"/>
      <c r="H71" s="32"/>
      <c r="I71" s="32"/>
      <c r="J71" s="5"/>
      <c r="K71" s="33">
        <v>1.4</v>
      </c>
      <c r="L71" s="33">
        <v>1.68</v>
      </c>
      <c r="M71" s="33">
        <v>2.23</v>
      </c>
      <c r="N71" s="34">
        <v>2.57</v>
      </c>
      <c r="O71" s="36"/>
      <c r="P71" s="35">
        <f>(O71*$D71*$E71*$F71*$L71)</f>
        <v>0</v>
      </c>
      <c r="Q71" s="124" t="e">
        <f t="shared" si="2"/>
        <v>#DIV/0!</v>
      </c>
    </row>
    <row r="72" spans="1:17" ht="30" hidden="1" x14ac:dyDescent="0.25">
      <c r="A72" s="42">
        <v>46</v>
      </c>
      <c r="B72" s="27" t="s">
        <v>126</v>
      </c>
      <c r="C72" s="58" t="s">
        <v>127</v>
      </c>
      <c r="D72" s="29">
        <v>24257</v>
      </c>
      <c r="E72" s="43">
        <v>4.28</v>
      </c>
      <c r="F72" s="31">
        <v>1</v>
      </c>
      <c r="G72" s="32"/>
      <c r="H72" s="32"/>
      <c r="I72" s="32"/>
      <c r="J72" s="5"/>
      <c r="K72" s="33">
        <v>1.4</v>
      </c>
      <c r="L72" s="33">
        <v>1.68</v>
      </c>
      <c r="M72" s="33">
        <v>2.23</v>
      </c>
      <c r="N72" s="34">
        <v>2.57</v>
      </c>
      <c r="O72" s="36"/>
      <c r="P72" s="35">
        <f>(O72*$D72*$E72*$F72*$L72)</f>
        <v>0</v>
      </c>
      <c r="Q72" s="124" t="e">
        <f t="shared" si="2"/>
        <v>#DIV/0!</v>
      </c>
    </row>
    <row r="73" spans="1:17" x14ac:dyDescent="0.25">
      <c r="A73" s="45"/>
      <c r="B73" s="46"/>
      <c r="C73" s="60" t="s">
        <v>128</v>
      </c>
      <c r="D73" s="19">
        <v>24257</v>
      </c>
      <c r="E73" s="47">
        <v>1.1000000000000001</v>
      </c>
      <c r="F73" s="38"/>
      <c r="G73" s="32"/>
      <c r="H73" s="32"/>
      <c r="I73" s="32"/>
      <c r="J73" s="39"/>
      <c r="K73" s="40">
        <v>1.4</v>
      </c>
      <c r="L73" s="40">
        <v>1.68</v>
      </c>
      <c r="M73" s="40">
        <v>2.23</v>
      </c>
      <c r="N73" s="41">
        <v>2.57</v>
      </c>
      <c r="O73" s="25">
        <f t="shared" ref="O73:P73" si="11">SUM(O74:O80)</f>
        <v>20</v>
      </c>
      <c r="P73" s="25">
        <f t="shared" si="11"/>
        <v>755130.1128</v>
      </c>
      <c r="Q73" s="124"/>
    </row>
    <row r="74" spans="1:17" x14ac:dyDescent="0.25">
      <c r="A74" s="42">
        <v>26</v>
      </c>
      <c r="B74" s="27" t="s">
        <v>129</v>
      </c>
      <c r="C74" s="58" t="s">
        <v>130</v>
      </c>
      <c r="D74" s="29">
        <v>24257</v>
      </c>
      <c r="E74" s="43">
        <v>2.95</v>
      </c>
      <c r="F74" s="31">
        <v>1</v>
      </c>
      <c r="G74" s="32"/>
      <c r="H74" s="32"/>
      <c r="I74" s="32"/>
      <c r="J74" s="5"/>
      <c r="K74" s="33">
        <v>1.4</v>
      </c>
      <c r="L74" s="33">
        <v>1.68</v>
      </c>
      <c r="M74" s="33">
        <v>2.23</v>
      </c>
      <c r="N74" s="34">
        <v>2.57</v>
      </c>
      <c r="O74" s="36">
        <v>1</v>
      </c>
      <c r="P74" s="35">
        <f>(O74*$D74*$E74*$F74*$L74*$P$12)</f>
        <v>120217.69200000001</v>
      </c>
      <c r="Q74" s="124">
        <f t="shared" si="2"/>
        <v>120217.69200000001</v>
      </c>
    </row>
    <row r="75" spans="1:17" hidden="1" x14ac:dyDescent="0.25">
      <c r="A75" s="42">
        <v>48</v>
      </c>
      <c r="B75" s="27" t="s">
        <v>131</v>
      </c>
      <c r="C75" s="58" t="s">
        <v>132</v>
      </c>
      <c r="D75" s="29">
        <v>24257</v>
      </c>
      <c r="E75" s="43">
        <v>5.33</v>
      </c>
      <c r="F75" s="31">
        <v>1</v>
      </c>
      <c r="G75" s="32"/>
      <c r="H75" s="32"/>
      <c r="I75" s="32"/>
      <c r="J75" s="5"/>
      <c r="K75" s="33">
        <v>1.4</v>
      </c>
      <c r="L75" s="33">
        <v>1.68</v>
      </c>
      <c r="M75" s="33">
        <v>2.23</v>
      </c>
      <c r="N75" s="34">
        <v>2.57</v>
      </c>
      <c r="O75" s="36">
        <v>0</v>
      </c>
      <c r="P75" s="35">
        <f>(O75*$D75*$E75*$F75*$L75*$P$12)</f>
        <v>0</v>
      </c>
      <c r="Q75" s="124" t="e">
        <f t="shared" si="2"/>
        <v>#DIV/0!</v>
      </c>
    </row>
    <row r="76" spans="1:17" x14ac:dyDescent="0.25">
      <c r="A76" s="42">
        <v>27</v>
      </c>
      <c r="B76" s="27" t="s">
        <v>133</v>
      </c>
      <c r="C76" s="58" t="s">
        <v>134</v>
      </c>
      <c r="D76" s="29">
        <v>24257</v>
      </c>
      <c r="E76" s="43">
        <v>0.77</v>
      </c>
      <c r="F76" s="31">
        <v>1</v>
      </c>
      <c r="G76" s="32"/>
      <c r="H76" s="32"/>
      <c r="I76" s="32"/>
      <c r="J76" s="5"/>
      <c r="K76" s="33">
        <v>1.4</v>
      </c>
      <c r="L76" s="33">
        <v>1.68</v>
      </c>
      <c r="M76" s="33">
        <v>2.23</v>
      </c>
      <c r="N76" s="34">
        <v>2.57</v>
      </c>
      <c r="O76" s="36">
        <v>12</v>
      </c>
      <c r="P76" s="35">
        <f>(O76*$D76*$E76*$F76*$L76)</f>
        <v>376546.26239999995</v>
      </c>
      <c r="Q76" s="124">
        <f t="shared" si="2"/>
        <v>31378.855199999995</v>
      </c>
    </row>
    <row r="77" spans="1:17" x14ac:dyDescent="0.25">
      <c r="A77" s="42">
        <v>28</v>
      </c>
      <c r="B77" s="27" t="s">
        <v>135</v>
      </c>
      <c r="C77" s="58" t="s">
        <v>136</v>
      </c>
      <c r="D77" s="29">
        <v>24257</v>
      </c>
      <c r="E77" s="43">
        <v>0.97</v>
      </c>
      <c r="F77" s="31">
        <v>1</v>
      </c>
      <c r="G77" s="32"/>
      <c r="H77" s="32"/>
      <c r="I77" s="32"/>
      <c r="J77" s="5"/>
      <c r="K77" s="33">
        <v>1.4</v>
      </c>
      <c r="L77" s="33">
        <v>1.68</v>
      </c>
      <c r="M77" s="33">
        <v>2.23</v>
      </c>
      <c r="N77" s="34">
        <v>2.57</v>
      </c>
      <c r="O77" s="36">
        <v>2</v>
      </c>
      <c r="P77" s="35">
        <f>(O77*$D77*$E77*$F77*$L77*$P$12)</f>
        <v>79058.414399999994</v>
      </c>
      <c r="Q77" s="124">
        <f t="shared" si="2"/>
        <v>39529.207199999997</v>
      </c>
    </row>
    <row r="78" spans="1:17" x14ac:dyDescent="0.25">
      <c r="A78" s="42">
        <v>29</v>
      </c>
      <c r="B78" s="27" t="s">
        <v>137</v>
      </c>
      <c r="C78" s="58" t="s">
        <v>138</v>
      </c>
      <c r="D78" s="29">
        <v>24257</v>
      </c>
      <c r="E78" s="43">
        <v>0.88</v>
      </c>
      <c r="F78" s="31">
        <v>1</v>
      </c>
      <c r="G78" s="32"/>
      <c r="H78" s="32"/>
      <c r="I78" s="32"/>
      <c r="J78" s="5"/>
      <c r="K78" s="33">
        <v>1.4</v>
      </c>
      <c r="L78" s="33">
        <v>1.68</v>
      </c>
      <c r="M78" s="33">
        <v>2.23</v>
      </c>
      <c r="N78" s="34">
        <v>2.57</v>
      </c>
      <c r="O78" s="36">
        <v>5</v>
      </c>
      <c r="P78" s="35">
        <f>(O78*$D78*$E78*$F78*$L78)</f>
        <v>179307.74400000001</v>
      </c>
      <c r="Q78" s="124">
        <f t="shared" si="2"/>
        <v>35861.548800000004</v>
      </c>
    </row>
    <row r="79" spans="1:17" hidden="1" x14ac:dyDescent="0.25">
      <c r="A79" s="42">
        <v>52</v>
      </c>
      <c r="B79" s="27" t="s">
        <v>139</v>
      </c>
      <c r="C79" s="58" t="s">
        <v>140</v>
      </c>
      <c r="D79" s="29">
        <v>24257</v>
      </c>
      <c r="E79" s="43">
        <v>1.05</v>
      </c>
      <c r="F79" s="31">
        <v>1</v>
      </c>
      <c r="G79" s="32"/>
      <c r="H79" s="32"/>
      <c r="I79" s="32"/>
      <c r="J79" s="5"/>
      <c r="K79" s="33">
        <v>1.4</v>
      </c>
      <c r="L79" s="33">
        <v>1.68</v>
      </c>
      <c r="M79" s="33">
        <v>2.23</v>
      </c>
      <c r="N79" s="34">
        <v>2.57</v>
      </c>
      <c r="O79" s="36">
        <v>0</v>
      </c>
      <c r="P79" s="35">
        <f>(O79*$D79*$E79*$F79*$L79*$P$12)</f>
        <v>0</v>
      </c>
      <c r="Q79" s="124" t="e">
        <f t="shared" si="2"/>
        <v>#DIV/0!</v>
      </c>
    </row>
    <row r="80" spans="1:17" hidden="1" x14ac:dyDescent="0.25">
      <c r="A80" s="42">
        <v>53</v>
      </c>
      <c r="B80" s="27" t="s">
        <v>141</v>
      </c>
      <c r="C80" s="58" t="s">
        <v>142</v>
      </c>
      <c r="D80" s="29">
        <v>24257</v>
      </c>
      <c r="E80" s="43">
        <v>1.25</v>
      </c>
      <c r="F80" s="31">
        <v>1</v>
      </c>
      <c r="G80" s="32"/>
      <c r="H80" s="32"/>
      <c r="I80" s="32"/>
      <c r="J80" s="5"/>
      <c r="K80" s="33">
        <v>1.4</v>
      </c>
      <c r="L80" s="33">
        <v>1.68</v>
      </c>
      <c r="M80" s="33">
        <v>2.23</v>
      </c>
      <c r="N80" s="34">
        <v>2.57</v>
      </c>
      <c r="O80" s="36">
        <v>0</v>
      </c>
      <c r="P80" s="35">
        <f>(O80*$D80*$E80*$F80*$L80*$P$12)</f>
        <v>0</v>
      </c>
      <c r="Q80" s="124" t="e">
        <f t="shared" si="2"/>
        <v>#DIV/0!</v>
      </c>
    </row>
    <row r="81" spans="1:17" x14ac:dyDescent="0.25">
      <c r="A81" s="45"/>
      <c r="B81" s="46"/>
      <c r="C81" s="60" t="s">
        <v>143</v>
      </c>
      <c r="D81" s="19">
        <v>24257</v>
      </c>
      <c r="E81" s="47">
        <v>1.48</v>
      </c>
      <c r="F81" s="38"/>
      <c r="G81" s="32"/>
      <c r="H81" s="32"/>
      <c r="I81" s="32"/>
      <c r="J81" s="39"/>
      <c r="K81" s="40">
        <v>1.4</v>
      </c>
      <c r="L81" s="40">
        <v>1.68</v>
      </c>
      <c r="M81" s="40">
        <v>2.23</v>
      </c>
      <c r="N81" s="41">
        <v>2.57</v>
      </c>
      <c r="O81" s="25">
        <f t="shared" ref="O81:P81" si="12">SUM(O82:O85)</f>
        <v>6</v>
      </c>
      <c r="P81" s="25">
        <f t="shared" si="12"/>
        <v>369210.94560000004</v>
      </c>
      <c r="Q81" s="124"/>
    </row>
    <row r="82" spans="1:17" x14ac:dyDescent="0.25">
      <c r="A82" s="42">
        <v>30</v>
      </c>
      <c r="B82" s="27" t="s">
        <v>144</v>
      </c>
      <c r="C82" s="58" t="s">
        <v>145</v>
      </c>
      <c r="D82" s="29">
        <v>24257</v>
      </c>
      <c r="E82" s="43">
        <v>1.51</v>
      </c>
      <c r="F82" s="31">
        <v>1</v>
      </c>
      <c r="G82" s="32"/>
      <c r="H82" s="32"/>
      <c r="I82" s="32"/>
      <c r="J82" s="5"/>
      <c r="K82" s="33">
        <v>1.4</v>
      </c>
      <c r="L82" s="33">
        <v>1.68</v>
      </c>
      <c r="M82" s="33">
        <v>2.23</v>
      </c>
      <c r="N82" s="34">
        <v>2.57</v>
      </c>
      <c r="O82" s="36">
        <v>6</v>
      </c>
      <c r="P82" s="35">
        <f>(O82*$D82*$E82*$F82*$L82*$P$12)</f>
        <v>369210.94560000004</v>
      </c>
      <c r="Q82" s="124">
        <f t="shared" ref="Q82:Q144" si="13">P82/O82</f>
        <v>61535.157600000006</v>
      </c>
    </row>
    <row r="83" spans="1:17" hidden="1" x14ac:dyDescent="0.25">
      <c r="A83" s="42">
        <v>55</v>
      </c>
      <c r="B83" s="27" t="s">
        <v>146</v>
      </c>
      <c r="C83" s="58" t="s">
        <v>147</v>
      </c>
      <c r="D83" s="29">
        <v>24257</v>
      </c>
      <c r="E83" s="43">
        <v>2.2599999999999998</v>
      </c>
      <c r="F83" s="31">
        <v>1</v>
      </c>
      <c r="G83" s="32"/>
      <c r="H83" s="32"/>
      <c r="I83" s="32"/>
      <c r="J83" s="5"/>
      <c r="K83" s="33">
        <v>1.4</v>
      </c>
      <c r="L83" s="33">
        <v>1.68</v>
      </c>
      <c r="M83" s="33">
        <v>2.23</v>
      </c>
      <c r="N83" s="34">
        <v>2.57</v>
      </c>
      <c r="O83" s="36"/>
      <c r="P83" s="35">
        <f>(O83*$D83*$E83*$F83*$L83*$P$12)</f>
        <v>0</v>
      </c>
      <c r="Q83" s="124" t="e">
        <f t="shared" si="13"/>
        <v>#DIV/0!</v>
      </c>
    </row>
    <row r="84" spans="1:17" ht="30" hidden="1" x14ac:dyDescent="0.25">
      <c r="A84" s="42">
        <v>56</v>
      </c>
      <c r="B84" s="27" t="s">
        <v>148</v>
      </c>
      <c r="C84" s="58" t="s">
        <v>149</v>
      </c>
      <c r="D84" s="29">
        <v>24257</v>
      </c>
      <c r="E84" s="43">
        <v>1.38</v>
      </c>
      <c r="F84" s="31">
        <v>1</v>
      </c>
      <c r="G84" s="32"/>
      <c r="H84" s="32"/>
      <c r="I84" s="32"/>
      <c r="J84" s="5"/>
      <c r="K84" s="33">
        <v>1.4</v>
      </c>
      <c r="L84" s="33">
        <v>1.68</v>
      </c>
      <c r="M84" s="33">
        <v>2.23</v>
      </c>
      <c r="N84" s="34">
        <v>2.57</v>
      </c>
      <c r="O84" s="36"/>
      <c r="P84" s="35">
        <f>(O84*$D84*$E84*$F84*$L84*$P$12)</f>
        <v>0</v>
      </c>
      <c r="Q84" s="124" t="e">
        <f t="shared" si="13"/>
        <v>#DIV/0!</v>
      </c>
    </row>
    <row r="85" spans="1:17" ht="30" hidden="1" x14ac:dyDescent="0.25">
      <c r="A85" s="42">
        <v>57</v>
      </c>
      <c r="B85" s="27" t="s">
        <v>150</v>
      </c>
      <c r="C85" s="58" t="s">
        <v>151</v>
      </c>
      <c r="D85" s="29">
        <v>24257</v>
      </c>
      <c r="E85" s="43">
        <v>2.82</v>
      </c>
      <c r="F85" s="31">
        <v>1</v>
      </c>
      <c r="G85" s="32"/>
      <c r="H85" s="32"/>
      <c r="I85" s="32"/>
      <c r="J85" s="5"/>
      <c r="K85" s="33">
        <v>1.4</v>
      </c>
      <c r="L85" s="33">
        <v>1.68</v>
      </c>
      <c r="M85" s="33">
        <v>2.23</v>
      </c>
      <c r="N85" s="34">
        <v>2.57</v>
      </c>
      <c r="O85" s="36"/>
      <c r="P85" s="35">
        <f>(O85*$D85*$E85*$F85*$L85*$P$12)</f>
        <v>0</v>
      </c>
      <c r="Q85" s="124" t="e">
        <f t="shared" si="13"/>
        <v>#DIV/0!</v>
      </c>
    </row>
    <row r="86" spans="1:17" x14ac:dyDescent="0.25">
      <c r="A86" s="45"/>
      <c r="B86" s="46"/>
      <c r="C86" s="60" t="s">
        <v>152</v>
      </c>
      <c r="D86" s="19">
        <v>24257</v>
      </c>
      <c r="E86" s="47">
        <v>0.65</v>
      </c>
      <c r="F86" s="38"/>
      <c r="G86" s="32"/>
      <c r="H86" s="32"/>
      <c r="I86" s="32"/>
      <c r="J86" s="39"/>
      <c r="K86" s="40">
        <v>1.4</v>
      </c>
      <c r="L86" s="40">
        <v>1.68</v>
      </c>
      <c r="M86" s="40">
        <v>2.23</v>
      </c>
      <c r="N86" s="41">
        <v>2.57</v>
      </c>
      <c r="O86" s="25">
        <f t="shared" ref="O86:P86" si="14">SUM(O87:O105)</f>
        <v>182</v>
      </c>
      <c r="P86" s="25">
        <f t="shared" si="14"/>
        <v>13003276.736803202</v>
      </c>
      <c r="Q86" s="124"/>
    </row>
    <row r="87" spans="1:17" hidden="1" x14ac:dyDescent="0.25">
      <c r="A87" s="42">
        <v>58</v>
      </c>
      <c r="B87" s="27" t="s">
        <v>153</v>
      </c>
      <c r="C87" s="58" t="s">
        <v>154</v>
      </c>
      <c r="D87" s="29">
        <v>24257</v>
      </c>
      <c r="E87" s="43">
        <v>0.57999999999999996</v>
      </c>
      <c r="F87" s="31">
        <v>1</v>
      </c>
      <c r="G87" s="32"/>
      <c r="H87" s="32"/>
      <c r="I87" s="32"/>
      <c r="J87" s="5"/>
      <c r="K87" s="33">
        <v>1.4</v>
      </c>
      <c r="L87" s="33">
        <v>1.68</v>
      </c>
      <c r="M87" s="33">
        <v>2.23</v>
      </c>
      <c r="N87" s="34">
        <v>2.57</v>
      </c>
      <c r="O87" s="36">
        <v>0</v>
      </c>
      <c r="P87" s="35">
        <f t="shared" ref="P87:P100" si="15">(O87*$D87*$E87*$F87*$L87*$P$12)</f>
        <v>0</v>
      </c>
      <c r="Q87" s="124" t="e">
        <f t="shared" si="13"/>
        <v>#DIV/0!</v>
      </c>
    </row>
    <row r="88" spans="1:17" hidden="1" x14ac:dyDescent="0.25">
      <c r="A88" s="42">
        <v>59</v>
      </c>
      <c r="B88" s="27" t="s">
        <v>155</v>
      </c>
      <c r="C88" s="58" t="s">
        <v>156</v>
      </c>
      <c r="D88" s="29">
        <v>24257</v>
      </c>
      <c r="E88" s="43">
        <v>0.62</v>
      </c>
      <c r="F88" s="31">
        <v>1</v>
      </c>
      <c r="G88" s="32"/>
      <c r="H88" s="32"/>
      <c r="I88" s="32"/>
      <c r="J88" s="5"/>
      <c r="K88" s="33">
        <v>1.4</v>
      </c>
      <c r="L88" s="33">
        <v>1.68</v>
      </c>
      <c r="M88" s="33">
        <v>2.23</v>
      </c>
      <c r="N88" s="34">
        <v>2.57</v>
      </c>
      <c r="O88" s="36">
        <v>0</v>
      </c>
      <c r="P88" s="35">
        <f t="shared" si="15"/>
        <v>0</v>
      </c>
      <c r="Q88" s="124" t="e">
        <f t="shared" si="13"/>
        <v>#DIV/0!</v>
      </c>
    </row>
    <row r="89" spans="1:17" hidden="1" x14ac:dyDescent="0.25">
      <c r="A89" s="42">
        <v>60</v>
      </c>
      <c r="B89" s="27" t="s">
        <v>157</v>
      </c>
      <c r="C89" s="58" t="s">
        <v>158</v>
      </c>
      <c r="D89" s="29">
        <v>24257</v>
      </c>
      <c r="E89" s="43">
        <v>1.4</v>
      </c>
      <c r="F89" s="31">
        <v>1</v>
      </c>
      <c r="G89" s="32"/>
      <c r="H89" s="32"/>
      <c r="I89" s="32"/>
      <c r="J89" s="5"/>
      <c r="K89" s="33">
        <v>1.4</v>
      </c>
      <c r="L89" s="33">
        <v>1.68</v>
      </c>
      <c r="M89" s="33">
        <v>2.23</v>
      </c>
      <c r="N89" s="34">
        <v>2.57</v>
      </c>
      <c r="O89" s="36">
        <v>0</v>
      </c>
      <c r="P89" s="35">
        <f t="shared" si="15"/>
        <v>0</v>
      </c>
      <c r="Q89" s="124" t="e">
        <f t="shared" si="13"/>
        <v>#DIV/0!</v>
      </c>
    </row>
    <row r="90" spans="1:17" x14ac:dyDescent="0.25">
      <c r="A90" s="42">
        <v>31</v>
      </c>
      <c r="B90" s="27" t="s">
        <v>159</v>
      </c>
      <c r="C90" s="58" t="s">
        <v>160</v>
      </c>
      <c r="D90" s="29">
        <v>24257</v>
      </c>
      <c r="E90" s="43">
        <v>1.27</v>
      </c>
      <c r="F90" s="31">
        <v>1</v>
      </c>
      <c r="G90" s="32"/>
      <c r="H90" s="32"/>
      <c r="I90" s="32"/>
      <c r="J90" s="5"/>
      <c r="K90" s="33">
        <v>1.4</v>
      </c>
      <c r="L90" s="33">
        <v>1.68</v>
      </c>
      <c r="M90" s="33">
        <v>2.23</v>
      </c>
      <c r="N90" s="34">
        <v>2.57</v>
      </c>
      <c r="O90" s="36">
        <v>4</v>
      </c>
      <c r="P90" s="35">
        <f t="shared" si="15"/>
        <v>207018.94079999998</v>
      </c>
      <c r="Q90" s="124">
        <f t="shared" si="13"/>
        <v>51754.735199999996</v>
      </c>
    </row>
    <row r="91" spans="1:17" hidden="1" x14ac:dyDescent="0.25">
      <c r="A91" s="42">
        <v>62</v>
      </c>
      <c r="B91" s="27" t="s">
        <v>161</v>
      </c>
      <c r="C91" s="58" t="s">
        <v>162</v>
      </c>
      <c r="D91" s="29">
        <v>24257</v>
      </c>
      <c r="E91" s="43">
        <v>3.12</v>
      </c>
      <c r="F91" s="31">
        <v>1</v>
      </c>
      <c r="G91" s="32"/>
      <c r="H91" s="32"/>
      <c r="I91" s="32"/>
      <c r="J91" s="5"/>
      <c r="K91" s="33">
        <v>1.4</v>
      </c>
      <c r="L91" s="33">
        <v>1.68</v>
      </c>
      <c r="M91" s="33">
        <v>2.23</v>
      </c>
      <c r="N91" s="34">
        <v>2.57</v>
      </c>
      <c r="O91" s="36">
        <v>0</v>
      </c>
      <c r="P91" s="35">
        <f t="shared" si="15"/>
        <v>0</v>
      </c>
      <c r="Q91" s="124" t="e">
        <f t="shared" si="13"/>
        <v>#DIV/0!</v>
      </c>
    </row>
    <row r="92" spans="1:17" hidden="1" x14ac:dyDescent="0.25">
      <c r="A92" s="42">
        <v>63</v>
      </c>
      <c r="B92" s="27" t="s">
        <v>163</v>
      </c>
      <c r="C92" s="61" t="s">
        <v>164</v>
      </c>
      <c r="D92" s="29">
        <v>24257</v>
      </c>
      <c r="E92" s="62">
        <v>4.51</v>
      </c>
      <c r="F92" s="63">
        <v>1</v>
      </c>
      <c r="G92" s="64"/>
      <c r="H92" s="64"/>
      <c r="I92" s="64"/>
      <c r="J92" s="5"/>
      <c r="K92" s="65">
        <v>1.4</v>
      </c>
      <c r="L92" s="65">
        <v>1.68</v>
      </c>
      <c r="M92" s="65">
        <v>2.23</v>
      </c>
      <c r="N92" s="66">
        <v>2.57</v>
      </c>
      <c r="O92" s="67">
        <v>0</v>
      </c>
      <c r="P92" s="68">
        <f t="shared" si="15"/>
        <v>0</v>
      </c>
      <c r="Q92" s="124" t="e">
        <f t="shared" si="13"/>
        <v>#DIV/0!</v>
      </c>
    </row>
    <row r="93" spans="1:17" hidden="1" x14ac:dyDescent="0.25">
      <c r="A93" s="42">
        <v>64</v>
      </c>
      <c r="B93" s="27" t="s">
        <v>165</v>
      </c>
      <c r="C93" s="69" t="s">
        <v>166</v>
      </c>
      <c r="D93" s="29">
        <v>24257</v>
      </c>
      <c r="E93" s="43">
        <v>7.2</v>
      </c>
      <c r="F93" s="31">
        <v>1</v>
      </c>
      <c r="G93" s="31"/>
      <c r="H93" s="31"/>
      <c r="I93" s="31"/>
      <c r="J93" s="5"/>
      <c r="K93" s="70">
        <v>1.4</v>
      </c>
      <c r="L93" s="70">
        <v>1.68</v>
      </c>
      <c r="M93" s="70">
        <v>2.23</v>
      </c>
      <c r="N93" s="70">
        <v>2.57</v>
      </c>
      <c r="O93" s="36">
        <v>0</v>
      </c>
      <c r="P93" s="35">
        <f t="shared" si="15"/>
        <v>0</v>
      </c>
      <c r="Q93" s="124" t="e">
        <f t="shared" si="13"/>
        <v>#DIV/0!</v>
      </c>
    </row>
    <row r="94" spans="1:17" ht="18.75" customHeight="1" x14ac:dyDescent="0.25">
      <c r="A94" s="42">
        <v>32</v>
      </c>
      <c r="B94" s="27" t="s">
        <v>167</v>
      </c>
      <c r="C94" s="71" t="s">
        <v>168</v>
      </c>
      <c r="D94" s="29">
        <v>24257</v>
      </c>
      <c r="E94" s="72">
        <v>1.18</v>
      </c>
      <c r="F94" s="73">
        <v>1</v>
      </c>
      <c r="G94" s="74"/>
      <c r="H94" s="74"/>
      <c r="I94" s="74"/>
      <c r="J94" s="5"/>
      <c r="K94" s="75">
        <v>1.4</v>
      </c>
      <c r="L94" s="75">
        <v>1.68</v>
      </c>
      <c r="M94" s="75">
        <v>2.23</v>
      </c>
      <c r="N94" s="76">
        <v>2.57</v>
      </c>
      <c r="O94" s="77">
        <v>4</v>
      </c>
      <c r="P94" s="78">
        <f t="shared" si="15"/>
        <v>192348.30719999998</v>
      </c>
      <c r="Q94" s="124">
        <f t="shared" si="13"/>
        <v>48087.076799999995</v>
      </c>
    </row>
    <row r="95" spans="1:17" hidden="1" x14ac:dyDescent="0.25">
      <c r="A95" s="42">
        <v>66</v>
      </c>
      <c r="B95" s="27" t="s">
        <v>169</v>
      </c>
      <c r="C95" s="58" t="s">
        <v>170</v>
      </c>
      <c r="D95" s="29">
        <v>24257</v>
      </c>
      <c r="E95" s="43">
        <v>0.98</v>
      </c>
      <c r="F95" s="31">
        <v>1</v>
      </c>
      <c r="G95" s="32"/>
      <c r="H95" s="32"/>
      <c r="I95" s="32"/>
      <c r="J95" s="5"/>
      <c r="K95" s="33">
        <v>1.4</v>
      </c>
      <c r="L95" s="33">
        <v>1.68</v>
      </c>
      <c r="M95" s="33">
        <v>2.23</v>
      </c>
      <c r="N95" s="34">
        <v>2.57</v>
      </c>
      <c r="O95" s="36">
        <v>0</v>
      </c>
      <c r="P95" s="35">
        <f t="shared" si="15"/>
        <v>0</v>
      </c>
      <c r="Q95" s="124" t="e">
        <f t="shared" si="13"/>
        <v>#DIV/0!</v>
      </c>
    </row>
    <row r="96" spans="1:17" ht="27.75" customHeight="1" x14ac:dyDescent="0.25">
      <c r="A96" s="42">
        <v>33</v>
      </c>
      <c r="B96" s="27" t="s">
        <v>171</v>
      </c>
      <c r="C96" s="58" t="s">
        <v>172</v>
      </c>
      <c r="D96" s="29">
        <v>24257</v>
      </c>
      <c r="E96" s="43">
        <v>0.35</v>
      </c>
      <c r="F96" s="31">
        <v>1</v>
      </c>
      <c r="G96" s="32"/>
      <c r="H96" s="32"/>
      <c r="I96" s="32"/>
      <c r="J96" s="5"/>
      <c r="K96" s="33">
        <v>1.4</v>
      </c>
      <c r="L96" s="33">
        <v>1.68</v>
      </c>
      <c r="M96" s="33">
        <v>2.23</v>
      </c>
      <c r="N96" s="34">
        <v>2.57</v>
      </c>
      <c r="O96" s="36">
        <v>4</v>
      </c>
      <c r="P96" s="35">
        <f t="shared" si="15"/>
        <v>57052.463999999993</v>
      </c>
      <c r="Q96" s="124">
        <f t="shared" si="13"/>
        <v>14263.115999999998</v>
      </c>
    </row>
    <row r="97" spans="1:17" ht="25.5" customHeight="1" x14ac:dyDescent="0.25">
      <c r="A97" s="42">
        <v>34</v>
      </c>
      <c r="B97" s="27" t="s">
        <v>173</v>
      </c>
      <c r="C97" s="58" t="s">
        <v>174</v>
      </c>
      <c r="D97" s="29">
        <v>24257</v>
      </c>
      <c r="E97" s="43">
        <v>0.5</v>
      </c>
      <c r="F97" s="31">
        <v>1</v>
      </c>
      <c r="G97" s="32"/>
      <c r="H97" s="32"/>
      <c r="I97" s="32"/>
      <c r="J97" s="5"/>
      <c r="K97" s="33">
        <v>1.4</v>
      </c>
      <c r="L97" s="33">
        <v>1.68</v>
      </c>
      <c r="M97" s="33">
        <v>2.23</v>
      </c>
      <c r="N97" s="34">
        <v>2.57</v>
      </c>
      <c r="O97" s="36">
        <v>90</v>
      </c>
      <c r="P97" s="35">
        <f t="shared" si="15"/>
        <v>1833829.2</v>
      </c>
      <c r="Q97" s="124">
        <f t="shared" si="13"/>
        <v>20375.88</v>
      </c>
    </row>
    <row r="98" spans="1:17" hidden="1" x14ac:dyDescent="0.25">
      <c r="A98" s="42">
        <v>69</v>
      </c>
      <c r="B98" s="27" t="s">
        <v>175</v>
      </c>
      <c r="C98" s="58" t="s">
        <v>176</v>
      </c>
      <c r="D98" s="29">
        <v>24257</v>
      </c>
      <c r="E98" s="79">
        <v>1</v>
      </c>
      <c r="F98" s="31">
        <v>1</v>
      </c>
      <c r="G98" s="32"/>
      <c r="H98" s="32"/>
      <c r="I98" s="32"/>
      <c r="J98" s="5"/>
      <c r="K98" s="33">
        <v>1.4</v>
      </c>
      <c r="L98" s="33">
        <v>1.68</v>
      </c>
      <c r="M98" s="33">
        <v>2.23</v>
      </c>
      <c r="N98" s="34">
        <v>2.57</v>
      </c>
      <c r="O98" s="36">
        <v>0</v>
      </c>
      <c r="P98" s="35">
        <f t="shared" si="15"/>
        <v>0</v>
      </c>
      <c r="Q98" s="124" t="e">
        <f t="shared" si="13"/>
        <v>#DIV/0!</v>
      </c>
    </row>
    <row r="99" spans="1:17" hidden="1" x14ac:dyDescent="0.25">
      <c r="A99" s="42">
        <v>70</v>
      </c>
      <c r="B99" s="27" t="s">
        <v>177</v>
      </c>
      <c r="C99" s="28" t="s">
        <v>178</v>
      </c>
      <c r="D99" s="29">
        <v>24257</v>
      </c>
      <c r="E99" s="48">
        <v>4.4000000000000004</v>
      </c>
      <c r="F99" s="31">
        <v>1</v>
      </c>
      <c r="G99" s="31"/>
      <c r="H99" s="31"/>
      <c r="I99" s="31"/>
      <c r="J99" s="5"/>
      <c r="K99" s="33">
        <v>1.4</v>
      </c>
      <c r="L99" s="33">
        <v>1.68</v>
      </c>
      <c r="M99" s="33">
        <v>2.23</v>
      </c>
      <c r="N99" s="34">
        <v>2.57</v>
      </c>
      <c r="O99" s="36">
        <v>0</v>
      </c>
      <c r="P99" s="35">
        <f t="shared" si="15"/>
        <v>0</v>
      </c>
      <c r="Q99" s="124" t="e">
        <f t="shared" si="13"/>
        <v>#DIV/0!</v>
      </c>
    </row>
    <row r="100" spans="1:17" hidden="1" x14ac:dyDescent="0.25">
      <c r="A100" s="42">
        <v>71</v>
      </c>
      <c r="B100" s="27" t="s">
        <v>179</v>
      </c>
      <c r="C100" s="58" t="s">
        <v>180</v>
      </c>
      <c r="D100" s="29">
        <v>24257</v>
      </c>
      <c r="E100" s="48">
        <v>2.2999999999999998</v>
      </c>
      <c r="F100" s="31">
        <v>1</v>
      </c>
      <c r="G100" s="32"/>
      <c r="H100" s="32"/>
      <c r="I100" s="32"/>
      <c r="J100" s="5"/>
      <c r="K100" s="33">
        <v>1.4</v>
      </c>
      <c r="L100" s="33">
        <v>1.68</v>
      </c>
      <c r="M100" s="33">
        <v>2.23</v>
      </c>
      <c r="N100" s="34">
        <v>2.57</v>
      </c>
      <c r="O100" s="36">
        <v>0</v>
      </c>
      <c r="P100" s="35">
        <f t="shared" si="15"/>
        <v>0</v>
      </c>
      <c r="Q100" s="124" t="e">
        <f t="shared" si="13"/>
        <v>#DIV/0!</v>
      </c>
    </row>
    <row r="101" spans="1:17" ht="30" x14ac:dyDescent="0.25">
      <c r="A101" s="42">
        <v>35</v>
      </c>
      <c r="B101" s="27" t="s">
        <v>181</v>
      </c>
      <c r="C101" s="58" t="s">
        <v>182</v>
      </c>
      <c r="D101" s="29">
        <v>24257</v>
      </c>
      <c r="E101" s="48">
        <v>2.87</v>
      </c>
      <c r="F101" s="50">
        <v>0.8</v>
      </c>
      <c r="G101" s="50"/>
      <c r="H101" s="50"/>
      <c r="I101" s="50"/>
      <c r="J101" s="57">
        <v>0.93879999999999997</v>
      </c>
      <c r="K101" s="33">
        <v>1.4</v>
      </c>
      <c r="L101" s="33">
        <v>1.68</v>
      </c>
      <c r="M101" s="33">
        <v>2.23</v>
      </c>
      <c r="N101" s="34">
        <v>2.57</v>
      </c>
      <c r="O101" s="36">
        <v>20</v>
      </c>
      <c r="P101" s="35">
        <f>O101*$D101*$E101*((1-$J101)+$J101*$F101*P$12*$L101)</f>
        <v>1842007.9152249603</v>
      </c>
      <c r="Q101" s="124">
        <f t="shared" si="13"/>
        <v>92100.395761248015</v>
      </c>
    </row>
    <row r="102" spans="1:17" ht="30" x14ac:dyDescent="0.25">
      <c r="A102" s="42">
        <v>36</v>
      </c>
      <c r="B102" s="27" t="s">
        <v>183</v>
      </c>
      <c r="C102" s="58" t="s">
        <v>184</v>
      </c>
      <c r="D102" s="29">
        <v>24257</v>
      </c>
      <c r="E102" s="48">
        <v>4.96</v>
      </c>
      <c r="F102" s="50">
        <v>0.8</v>
      </c>
      <c r="G102" s="50"/>
      <c r="H102" s="50"/>
      <c r="I102" s="50"/>
      <c r="J102" s="57">
        <v>0.6653</v>
      </c>
      <c r="K102" s="33">
        <v>1.4</v>
      </c>
      <c r="L102" s="33">
        <v>1.68</v>
      </c>
      <c r="M102" s="33">
        <v>2.23</v>
      </c>
      <c r="N102" s="34">
        <v>2.57</v>
      </c>
      <c r="O102" s="36">
        <v>60</v>
      </c>
      <c r="P102" s="35">
        <f>O102*$D102*$E102*((1-$J102)+$J102*$F102*P$12*$L102)</f>
        <v>8871019.9095782414</v>
      </c>
      <c r="Q102" s="124">
        <f t="shared" si="13"/>
        <v>147850.33182630403</v>
      </c>
    </row>
    <row r="103" spans="1:17" ht="30" hidden="1" x14ac:dyDescent="0.25">
      <c r="A103" s="42">
        <v>74</v>
      </c>
      <c r="B103" s="27" t="s">
        <v>185</v>
      </c>
      <c r="C103" s="28" t="s">
        <v>186</v>
      </c>
      <c r="D103" s="29">
        <v>24257</v>
      </c>
      <c r="E103" s="32">
        <v>7.4</v>
      </c>
      <c r="F103" s="50">
        <v>0.8</v>
      </c>
      <c r="G103" s="50"/>
      <c r="H103" s="50"/>
      <c r="I103" s="50"/>
      <c r="J103" s="57">
        <v>0.68279999999999996</v>
      </c>
      <c r="K103" s="33">
        <v>1.4</v>
      </c>
      <c r="L103" s="33">
        <v>1.68</v>
      </c>
      <c r="M103" s="33">
        <v>2.23</v>
      </c>
      <c r="N103" s="34">
        <v>2.57</v>
      </c>
      <c r="O103" s="36"/>
      <c r="P103" s="35">
        <f>O103*$D103*$E103*((1-$J103)+$J103*$F103*P$12*$L103)</f>
        <v>0</v>
      </c>
      <c r="Q103" s="124" t="e">
        <f t="shared" si="13"/>
        <v>#DIV/0!</v>
      </c>
    </row>
    <row r="104" spans="1:17" ht="30" hidden="1" x14ac:dyDescent="0.25">
      <c r="A104" s="42">
        <v>75</v>
      </c>
      <c r="B104" s="27" t="s">
        <v>187</v>
      </c>
      <c r="C104" s="28" t="s">
        <v>188</v>
      </c>
      <c r="D104" s="29">
        <v>24257</v>
      </c>
      <c r="E104" s="32">
        <v>12.07</v>
      </c>
      <c r="F104" s="50">
        <v>0.8</v>
      </c>
      <c r="G104" s="50"/>
      <c r="H104" s="50"/>
      <c r="I104" s="50"/>
      <c r="J104" s="57">
        <v>0.77629999999999999</v>
      </c>
      <c r="K104" s="33">
        <v>1.4</v>
      </c>
      <c r="L104" s="33">
        <v>1.68</v>
      </c>
      <c r="M104" s="33">
        <v>2.23</v>
      </c>
      <c r="N104" s="34">
        <v>2.57</v>
      </c>
      <c r="O104" s="36">
        <v>0</v>
      </c>
      <c r="P104" s="35">
        <f>O104*$D104*$E104*((1-$J104)+$J104*$F104*P$12*$L104)</f>
        <v>0</v>
      </c>
      <c r="Q104" s="124" t="e">
        <f t="shared" si="13"/>
        <v>#DIV/0!</v>
      </c>
    </row>
    <row r="105" spans="1:17" hidden="1" x14ac:dyDescent="0.25">
      <c r="A105" s="42">
        <v>76</v>
      </c>
      <c r="B105" s="27" t="s">
        <v>189</v>
      </c>
      <c r="C105" s="58" t="s">
        <v>190</v>
      </c>
      <c r="D105" s="29">
        <v>24257</v>
      </c>
      <c r="E105" s="32">
        <v>2.0699999999999998</v>
      </c>
      <c r="F105" s="31">
        <v>1</v>
      </c>
      <c r="G105" s="50"/>
      <c r="H105" s="50"/>
      <c r="I105" s="50"/>
      <c r="J105" s="5"/>
      <c r="K105" s="33">
        <v>1.4</v>
      </c>
      <c r="L105" s="33">
        <v>1.68</v>
      </c>
      <c r="M105" s="33">
        <v>2.23</v>
      </c>
      <c r="N105" s="34">
        <v>2.57</v>
      </c>
      <c r="O105" s="36">
        <v>0</v>
      </c>
      <c r="P105" s="35">
        <f>(O105*$D105*$E105*$F105*$L105*$P$12)</f>
        <v>0</v>
      </c>
      <c r="Q105" s="124" t="e">
        <f t="shared" si="13"/>
        <v>#DIV/0!</v>
      </c>
    </row>
    <row r="106" spans="1:17" x14ac:dyDescent="0.25">
      <c r="A106" s="45"/>
      <c r="B106" s="46"/>
      <c r="C106" s="60" t="s">
        <v>191</v>
      </c>
      <c r="D106" s="19">
        <v>24257</v>
      </c>
      <c r="E106" s="47">
        <v>1.49</v>
      </c>
      <c r="F106" s="38"/>
      <c r="G106" s="32"/>
      <c r="H106" s="32"/>
      <c r="I106" s="32"/>
      <c r="J106" s="39"/>
      <c r="K106" s="40">
        <v>1.4</v>
      </c>
      <c r="L106" s="40">
        <v>1.68</v>
      </c>
      <c r="M106" s="40">
        <v>2.23</v>
      </c>
      <c r="N106" s="41">
        <v>2.57</v>
      </c>
      <c r="O106" s="25">
        <f t="shared" ref="O106:P106" si="16">SUM(O107:O115)</f>
        <v>162</v>
      </c>
      <c r="P106" s="25">
        <f t="shared" si="16"/>
        <v>9260429.942400001</v>
      </c>
      <c r="Q106" s="124"/>
    </row>
    <row r="107" spans="1:17" ht="30" x14ac:dyDescent="0.25">
      <c r="A107" s="42">
        <v>37</v>
      </c>
      <c r="B107" s="27" t="s">
        <v>192</v>
      </c>
      <c r="C107" s="58" t="s">
        <v>193</v>
      </c>
      <c r="D107" s="29">
        <v>24257</v>
      </c>
      <c r="E107" s="43">
        <v>1.42</v>
      </c>
      <c r="F107" s="31">
        <v>1</v>
      </c>
      <c r="G107" s="32"/>
      <c r="H107" s="32"/>
      <c r="I107" s="32"/>
      <c r="J107" s="5"/>
      <c r="K107" s="33">
        <v>1.4</v>
      </c>
      <c r="L107" s="33">
        <v>1.68</v>
      </c>
      <c r="M107" s="33">
        <v>2.23</v>
      </c>
      <c r="N107" s="34">
        <v>2.57</v>
      </c>
      <c r="O107" s="36">
        <v>53</v>
      </c>
      <c r="P107" s="35">
        <f t="shared" ref="P107:P114" si="17">(O107*$D107*$E107*$F107*$L107*$P$12)</f>
        <v>3066977.4575999994</v>
      </c>
      <c r="Q107" s="124">
        <f t="shared" si="13"/>
        <v>57867.499199999991</v>
      </c>
    </row>
    <row r="108" spans="1:17" ht="30" x14ac:dyDescent="0.25">
      <c r="A108" s="42">
        <v>38</v>
      </c>
      <c r="B108" s="27" t="s">
        <v>194</v>
      </c>
      <c r="C108" s="58" t="s">
        <v>195</v>
      </c>
      <c r="D108" s="29">
        <v>24257</v>
      </c>
      <c r="E108" s="43">
        <v>2.81</v>
      </c>
      <c r="F108" s="31">
        <v>1</v>
      </c>
      <c r="G108" s="32"/>
      <c r="H108" s="32"/>
      <c r="I108" s="32"/>
      <c r="J108" s="5"/>
      <c r="K108" s="33">
        <v>1.4</v>
      </c>
      <c r="L108" s="33">
        <v>1.68</v>
      </c>
      <c r="M108" s="33">
        <v>2.23</v>
      </c>
      <c r="N108" s="34">
        <v>2.57</v>
      </c>
      <c r="O108" s="36">
        <v>5</v>
      </c>
      <c r="P108" s="35">
        <f t="shared" si="17"/>
        <v>572562.228</v>
      </c>
      <c r="Q108" s="124">
        <f t="shared" si="13"/>
        <v>114512.44560000001</v>
      </c>
    </row>
    <row r="109" spans="1:17" x14ac:dyDescent="0.25">
      <c r="A109" s="42">
        <v>39</v>
      </c>
      <c r="B109" s="27" t="s">
        <v>196</v>
      </c>
      <c r="C109" s="58" t="s">
        <v>197</v>
      </c>
      <c r="D109" s="29">
        <v>24257</v>
      </c>
      <c r="E109" s="43">
        <v>1.1200000000000001</v>
      </c>
      <c r="F109" s="31">
        <v>1</v>
      </c>
      <c r="G109" s="32"/>
      <c r="H109" s="32"/>
      <c r="I109" s="32"/>
      <c r="J109" s="5"/>
      <c r="K109" s="33">
        <v>1.4</v>
      </c>
      <c r="L109" s="33">
        <v>1.68</v>
      </c>
      <c r="M109" s="33">
        <v>2.23</v>
      </c>
      <c r="N109" s="34">
        <v>2.57</v>
      </c>
      <c r="O109" s="36">
        <v>68</v>
      </c>
      <c r="P109" s="35">
        <f t="shared" si="17"/>
        <v>3103654.0416000001</v>
      </c>
      <c r="Q109" s="124">
        <f t="shared" si="13"/>
        <v>45641.9712</v>
      </c>
    </row>
    <row r="110" spans="1:17" x14ac:dyDescent="0.25">
      <c r="A110" s="42">
        <v>40</v>
      </c>
      <c r="B110" s="27" t="s">
        <v>198</v>
      </c>
      <c r="C110" s="58" t="s">
        <v>199</v>
      </c>
      <c r="D110" s="29">
        <v>24257</v>
      </c>
      <c r="E110" s="43">
        <v>2.0099999999999998</v>
      </c>
      <c r="F110" s="31">
        <v>1</v>
      </c>
      <c r="G110" s="32"/>
      <c r="H110" s="32"/>
      <c r="I110" s="32"/>
      <c r="J110" s="5"/>
      <c r="K110" s="33">
        <v>1.4</v>
      </c>
      <c r="L110" s="33">
        <v>1.68</v>
      </c>
      <c r="M110" s="33">
        <v>2.23</v>
      </c>
      <c r="N110" s="34">
        <v>2.57</v>
      </c>
      <c r="O110" s="36">
        <v>10</v>
      </c>
      <c r="P110" s="35">
        <f t="shared" si="17"/>
        <v>819110.37599999993</v>
      </c>
      <c r="Q110" s="124">
        <f t="shared" si="13"/>
        <v>81911.037599999996</v>
      </c>
    </row>
    <row r="111" spans="1:17" ht="30" x14ac:dyDescent="0.25">
      <c r="A111" s="42">
        <v>41</v>
      </c>
      <c r="B111" s="27" t="s">
        <v>200</v>
      </c>
      <c r="C111" s="58" t="s">
        <v>201</v>
      </c>
      <c r="D111" s="29">
        <v>24257</v>
      </c>
      <c r="E111" s="43">
        <v>1.42</v>
      </c>
      <c r="F111" s="31">
        <v>1</v>
      </c>
      <c r="G111" s="32"/>
      <c r="H111" s="32"/>
      <c r="I111" s="32"/>
      <c r="J111" s="5"/>
      <c r="K111" s="33">
        <v>1.4</v>
      </c>
      <c r="L111" s="33">
        <v>1.68</v>
      </c>
      <c r="M111" s="33">
        <v>2.23</v>
      </c>
      <c r="N111" s="34">
        <v>2.57</v>
      </c>
      <c r="O111" s="36">
        <v>1</v>
      </c>
      <c r="P111" s="35">
        <f t="shared" si="17"/>
        <v>57867.499199999991</v>
      </c>
      <c r="Q111" s="124">
        <f t="shared" si="13"/>
        <v>57867.499199999991</v>
      </c>
    </row>
    <row r="112" spans="1:17" ht="30" hidden="1" x14ac:dyDescent="0.25">
      <c r="A112" s="42">
        <v>82</v>
      </c>
      <c r="B112" s="27" t="s">
        <v>202</v>
      </c>
      <c r="C112" s="58" t="s">
        <v>203</v>
      </c>
      <c r="D112" s="29">
        <v>24257</v>
      </c>
      <c r="E112" s="43">
        <v>2.38</v>
      </c>
      <c r="F112" s="31">
        <v>1</v>
      </c>
      <c r="G112" s="32"/>
      <c r="H112" s="32"/>
      <c r="I112" s="32"/>
      <c r="J112" s="5"/>
      <c r="K112" s="33">
        <v>1.4</v>
      </c>
      <c r="L112" s="33">
        <v>1.68</v>
      </c>
      <c r="M112" s="33">
        <v>2.23</v>
      </c>
      <c r="N112" s="34">
        <v>2.57</v>
      </c>
      <c r="O112" s="36">
        <v>0</v>
      </c>
      <c r="P112" s="35">
        <f t="shared" si="17"/>
        <v>0</v>
      </c>
      <c r="Q112" s="124" t="e">
        <f t="shared" si="13"/>
        <v>#DIV/0!</v>
      </c>
    </row>
    <row r="113" spans="1:17" ht="30" x14ac:dyDescent="0.25">
      <c r="A113" s="42">
        <v>42</v>
      </c>
      <c r="B113" s="80" t="s">
        <v>204</v>
      </c>
      <c r="C113" s="58" t="s">
        <v>205</v>
      </c>
      <c r="D113" s="29">
        <v>24257</v>
      </c>
      <c r="E113" s="48">
        <v>1.61</v>
      </c>
      <c r="F113" s="31">
        <v>1</v>
      </c>
      <c r="G113" s="32"/>
      <c r="H113" s="32"/>
      <c r="I113" s="32"/>
      <c r="J113" s="5"/>
      <c r="K113" s="33">
        <v>1.4</v>
      </c>
      <c r="L113" s="33">
        <v>1.68</v>
      </c>
      <c r="M113" s="33">
        <v>2.23</v>
      </c>
      <c r="N113" s="34">
        <v>2.57</v>
      </c>
      <c r="O113" s="36">
        <v>25</v>
      </c>
      <c r="P113" s="35">
        <f t="shared" si="17"/>
        <v>1640258.34</v>
      </c>
      <c r="Q113" s="124">
        <f t="shared" si="13"/>
        <v>65610.333599999998</v>
      </c>
    </row>
    <row r="114" spans="1:17" ht="30" hidden="1" x14ac:dyDescent="0.25">
      <c r="A114" s="42">
        <v>84</v>
      </c>
      <c r="B114" s="80" t="s">
        <v>206</v>
      </c>
      <c r="C114" s="58" t="s">
        <v>207</v>
      </c>
      <c r="D114" s="29">
        <v>24257</v>
      </c>
      <c r="E114" s="48">
        <v>2.99</v>
      </c>
      <c r="F114" s="31">
        <v>1</v>
      </c>
      <c r="G114" s="32"/>
      <c r="H114" s="32"/>
      <c r="I114" s="32"/>
      <c r="J114" s="5"/>
      <c r="K114" s="33">
        <v>1.4</v>
      </c>
      <c r="L114" s="33">
        <v>1.68</v>
      </c>
      <c r="M114" s="33">
        <v>2.23</v>
      </c>
      <c r="N114" s="34">
        <v>2.57</v>
      </c>
      <c r="O114" s="36">
        <v>0</v>
      </c>
      <c r="P114" s="35">
        <f t="shared" si="17"/>
        <v>0</v>
      </c>
      <c r="Q114" s="124" t="e">
        <f t="shared" si="13"/>
        <v>#DIV/0!</v>
      </c>
    </row>
    <row r="115" spans="1:17" ht="30" hidden="1" x14ac:dyDescent="0.25">
      <c r="A115" s="42">
        <v>85</v>
      </c>
      <c r="B115" s="80" t="s">
        <v>208</v>
      </c>
      <c r="C115" s="58" t="s">
        <v>209</v>
      </c>
      <c r="D115" s="29">
        <v>24257</v>
      </c>
      <c r="E115" s="48">
        <v>3.54</v>
      </c>
      <c r="F115" s="31">
        <v>1</v>
      </c>
      <c r="G115" s="32"/>
      <c r="H115" s="32"/>
      <c r="I115" s="32"/>
      <c r="J115" s="5"/>
      <c r="K115" s="33">
        <v>1.4</v>
      </c>
      <c r="L115" s="33">
        <v>1.68</v>
      </c>
      <c r="M115" s="33">
        <v>2.23</v>
      </c>
      <c r="N115" s="34">
        <v>2.57</v>
      </c>
      <c r="O115" s="36">
        <v>0</v>
      </c>
      <c r="P115" s="35"/>
      <c r="Q115" s="124" t="e">
        <f t="shared" si="13"/>
        <v>#DIV/0!</v>
      </c>
    </row>
    <row r="116" spans="1:17" x14ac:dyDescent="0.25">
      <c r="A116" s="45"/>
      <c r="B116" s="46"/>
      <c r="C116" s="60" t="s">
        <v>210</v>
      </c>
      <c r="D116" s="19">
        <v>24257</v>
      </c>
      <c r="E116" s="47">
        <v>1.36</v>
      </c>
      <c r="F116" s="38"/>
      <c r="G116" s="32"/>
      <c r="H116" s="32"/>
      <c r="I116" s="32"/>
      <c r="J116" s="39"/>
      <c r="K116" s="40">
        <v>1.4</v>
      </c>
      <c r="L116" s="40">
        <v>1.68</v>
      </c>
      <c r="M116" s="40">
        <v>2.23</v>
      </c>
      <c r="N116" s="41">
        <v>2.57</v>
      </c>
      <c r="O116" s="25">
        <f t="shared" ref="O116:P116" si="18">SUM(O117:O119)</f>
        <v>18</v>
      </c>
      <c r="P116" s="25">
        <f t="shared" si="18"/>
        <v>1117413.2592</v>
      </c>
      <c r="Q116" s="124"/>
    </row>
    <row r="117" spans="1:17" ht="13.5" customHeight="1" x14ac:dyDescent="0.25">
      <c r="A117" s="42">
        <v>43</v>
      </c>
      <c r="B117" s="27" t="s">
        <v>211</v>
      </c>
      <c r="C117" s="58" t="s">
        <v>212</v>
      </c>
      <c r="D117" s="29">
        <v>24257</v>
      </c>
      <c r="E117" s="43">
        <v>0.84</v>
      </c>
      <c r="F117" s="31">
        <v>1</v>
      </c>
      <c r="G117" s="32"/>
      <c r="H117" s="32"/>
      <c r="I117" s="32"/>
      <c r="J117" s="5"/>
      <c r="K117" s="33">
        <v>1.4</v>
      </c>
      <c r="L117" s="33">
        <v>1.68</v>
      </c>
      <c r="M117" s="33">
        <v>2.23</v>
      </c>
      <c r="N117" s="34">
        <v>2.57</v>
      </c>
      <c r="O117" s="36">
        <v>6</v>
      </c>
      <c r="P117" s="35">
        <f>(O117*$D117*$E117*$F117*$L117)</f>
        <v>205388.87039999999</v>
      </c>
      <c r="Q117" s="124">
        <f t="shared" si="13"/>
        <v>34231.4784</v>
      </c>
    </row>
    <row r="118" spans="1:17" ht="17.25" customHeight="1" x14ac:dyDescent="0.25">
      <c r="A118" s="42">
        <v>44</v>
      </c>
      <c r="B118" s="27" t="s">
        <v>213</v>
      </c>
      <c r="C118" s="58" t="s">
        <v>214</v>
      </c>
      <c r="D118" s="29">
        <v>24257</v>
      </c>
      <c r="E118" s="43">
        <v>1.74</v>
      </c>
      <c r="F118" s="31">
        <v>1</v>
      </c>
      <c r="G118" s="32"/>
      <c r="H118" s="32"/>
      <c r="I118" s="32"/>
      <c r="J118" s="5"/>
      <c r="K118" s="33">
        <v>1.4</v>
      </c>
      <c r="L118" s="33">
        <v>1.68</v>
      </c>
      <c r="M118" s="33">
        <v>2.23</v>
      </c>
      <c r="N118" s="34">
        <v>2.57</v>
      </c>
      <c r="O118" s="36">
        <v>10</v>
      </c>
      <c r="P118" s="35">
        <f>(O118*$D118*$E118*$F118*$L118*$P$12)</f>
        <v>709080.62399999995</v>
      </c>
      <c r="Q118" s="124">
        <f t="shared" si="13"/>
        <v>70908.062399999995</v>
      </c>
    </row>
    <row r="119" spans="1:17" ht="16.5" customHeight="1" x14ac:dyDescent="0.25">
      <c r="A119" s="42">
        <v>45</v>
      </c>
      <c r="B119" s="27" t="s">
        <v>215</v>
      </c>
      <c r="C119" s="58" t="s">
        <v>216</v>
      </c>
      <c r="D119" s="29">
        <v>24257</v>
      </c>
      <c r="E119" s="43">
        <v>2.4900000000000002</v>
      </c>
      <c r="F119" s="31">
        <v>1</v>
      </c>
      <c r="G119" s="32"/>
      <c r="H119" s="32"/>
      <c r="I119" s="32"/>
      <c r="J119" s="5"/>
      <c r="K119" s="33">
        <v>1.4</v>
      </c>
      <c r="L119" s="33">
        <v>1.68</v>
      </c>
      <c r="M119" s="33">
        <v>2.23</v>
      </c>
      <c r="N119" s="34">
        <v>2.57</v>
      </c>
      <c r="O119" s="36">
        <v>2</v>
      </c>
      <c r="P119" s="35">
        <f>(O119*$D119*$E119*$F119*$L119*$P$12)</f>
        <v>202943.7648</v>
      </c>
      <c r="Q119" s="124">
        <f t="shared" si="13"/>
        <v>101471.8824</v>
      </c>
    </row>
    <row r="120" spans="1:17" x14ac:dyDescent="0.25">
      <c r="A120" s="45"/>
      <c r="B120" s="46"/>
      <c r="C120" s="60" t="s">
        <v>217</v>
      </c>
      <c r="D120" s="19">
        <v>24257</v>
      </c>
      <c r="E120" s="47">
        <v>1.1200000000000001</v>
      </c>
      <c r="F120" s="38"/>
      <c r="G120" s="32"/>
      <c r="H120" s="32"/>
      <c r="I120" s="32"/>
      <c r="J120" s="39"/>
      <c r="K120" s="40">
        <v>1.4</v>
      </c>
      <c r="L120" s="40">
        <v>1.68</v>
      </c>
      <c r="M120" s="40">
        <v>2.23</v>
      </c>
      <c r="N120" s="41">
        <v>2.57</v>
      </c>
      <c r="O120" s="25">
        <f t="shared" ref="O120:P120" si="19">SUM(O121:O139)</f>
        <v>112</v>
      </c>
      <c r="P120" s="25">
        <f t="shared" si="19"/>
        <v>4054392.6023999993</v>
      </c>
      <c r="Q120" s="124"/>
    </row>
    <row r="121" spans="1:17" hidden="1" x14ac:dyDescent="0.25">
      <c r="A121" s="42">
        <v>89</v>
      </c>
      <c r="B121" s="27" t="s">
        <v>218</v>
      </c>
      <c r="C121" s="58" t="s">
        <v>219</v>
      </c>
      <c r="D121" s="29">
        <v>24257</v>
      </c>
      <c r="E121" s="43">
        <v>0.98</v>
      </c>
      <c r="F121" s="31">
        <v>1</v>
      </c>
      <c r="G121" s="32"/>
      <c r="H121" s="32"/>
      <c r="I121" s="32"/>
      <c r="J121" s="5"/>
      <c r="K121" s="33">
        <v>1.4</v>
      </c>
      <c r="L121" s="33">
        <v>1.68</v>
      </c>
      <c r="M121" s="33">
        <v>2.23</v>
      </c>
      <c r="N121" s="34">
        <v>2.57</v>
      </c>
      <c r="O121" s="36">
        <v>0</v>
      </c>
      <c r="P121" s="35">
        <f>(O121*$D121*$E121*$F121*$L121*$P$12)</f>
        <v>0</v>
      </c>
      <c r="Q121" s="124" t="e">
        <f t="shared" si="13"/>
        <v>#DIV/0!</v>
      </c>
    </row>
    <row r="122" spans="1:17" hidden="1" x14ac:dyDescent="0.25">
      <c r="A122" s="42">
        <v>90</v>
      </c>
      <c r="B122" s="27" t="s">
        <v>220</v>
      </c>
      <c r="C122" s="58" t="s">
        <v>221</v>
      </c>
      <c r="D122" s="29">
        <v>24257</v>
      </c>
      <c r="E122" s="43">
        <v>1.55</v>
      </c>
      <c r="F122" s="31">
        <v>1</v>
      </c>
      <c r="G122" s="32"/>
      <c r="H122" s="32"/>
      <c r="I122" s="32"/>
      <c r="J122" s="5"/>
      <c r="K122" s="33">
        <v>1.4</v>
      </c>
      <c r="L122" s="33">
        <v>1.68</v>
      </c>
      <c r="M122" s="33">
        <v>2.23</v>
      </c>
      <c r="N122" s="34">
        <v>2.57</v>
      </c>
      <c r="O122" s="36">
        <v>0</v>
      </c>
      <c r="P122" s="35">
        <f>(O122*$D122*$E122*$F122*$L122*$P$12)</f>
        <v>0</v>
      </c>
      <c r="Q122" s="124" t="e">
        <f t="shared" si="13"/>
        <v>#DIV/0!</v>
      </c>
    </row>
    <row r="123" spans="1:17" x14ac:dyDescent="0.25">
      <c r="A123" s="42">
        <v>46</v>
      </c>
      <c r="B123" s="27" t="s">
        <v>222</v>
      </c>
      <c r="C123" s="58" t="s">
        <v>223</v>
      </c>
      <c r="D123" s="29">
        <v>24257</v>
      </c>
      <c r="E123" s="43">
        <v>0.84</v>
      </c>
      <c r="F123" s="31">
        <v>1</v>
      </c>
      <c r="G123" s="32"/>
      <c r="H123" s="32"/>
      <c r="I123" s="32"/>
      <c r="J123" s="5"/>
      <c r="K123" s="33">
        <v>1.4</v>
      </c>
      <c r="L123" s="33">
        <v>1.68</v>
      </c>
      <c r="M123" s="33">
        <v>2.23</v>
      </c>
      <c r="N123" s="34">
        <v>2.57</v>
      </c>
      <c r="O123" s="36">
        <v>3</v>
      </c>
      <c r="P123" s="35">
        <f>(O123*$D123*$E123*$F123*$L123*$P$12)</f>
        <v>102694.43519999999</v>
      </c>
      <c r="Q123" s="124">
        <f t="shared" si="13"/>
        <v>34231.4784</v>
      </c>
    </row>
    <row r="124" spans="1:17" hidden="1" x14ac:dyDescent="0.25">
      <c r="A124" s="42">
        <v>92</v>
      </c>
      <c r="B124" s="27" t="s">
        <v>224</v>
      </c>
      <c r="C124" s="58" t="s">
        <v>225</v>
      </c>
      <c r="D124" s="29">
        <v>24257</v>
      </c>
      <c r="E124" s="43">
        <v>1.33</v>
      </c>
      <c r="F124" s="31">
        <v>1</v>
      </c>
      <c r="G124" s="32"/>
      <c r="H124" s="32"/>
      <c r="I124" s="32"/>
      <c r="J124" s="5"/>
      <c r="K124" s="33">
        <v>1.4</v>
      </c>
      <c r="L124" s="33">
        <v>1.68</v>
      </c>
      <c r="M124" s="33">
        <v>2.23</v>
      </c>
      <c r="N124" s="34">
        <v>2.57</v>
      </c>
      <c r="O124" s="36">
        <v>0</v>
      </c>
      <c r="P124" s="35">
        <f>(O124*$D124*$E124*$F124*$L124*$P$12)</f>
        <v>0</v>
      </c>
      <c r="Q124" s="124" t="e">
        <f t="shared" si="13"/>
        <v>#DIV/0!</v>
      </c>
    </row>
    <row r="125" spans="1:17" ht="18.75" x14ac:dyDescent="0.25">
      <c r="A125" s="42">
        <v>47</v>
      </c>
      <c r="B125" s="27" t="s">
        <v>226</v>
      </c>
      <c r="C125" s="58" t="s">
        <v>227</v>
      </c>
      <c r="D125" s="29">
        <v>24257</v>
      </c>
      <c r="E125" s="43">
        <v>0.96</v>
      </c>
      <c r="F125" s="53">
        <v>1</v>
      </c>
      <c r="G125" s="54"/>
      <c r="H125" s="54"/>
      <c r="I125" s="54"/>
      <c r="J125" s="5"/>
      <c r="K125" s="33">
        <v>1.4</v>
      </c>
      <c r="L125" s="33">
        <v>1.68</v>
      </c>
      <c r="M125" s="33">
        <v>2.23</v>
      </c>
      <c r="N125" s="34">
        <v>2.57</v>
      </c>
      <c r="O125" s="36">
        <v>15</v>
      </c>
      <c r="P125" s="35">
        <f>(O125*$D125*$E125*$F125*$L125)</f>
        <v>586825.34399999992</v>
      </c>
      <c r="Q125" s="124">
        <f t="shared" si="13"/>
        <v>39121.689599999998</v>
      </c>
    </row>
    <row r="126" spans="1:17" hidden="1" x14ac:dyDescent="0.25">
      <c r="A126" s="42">
        <v>94</v>
      </c>
      <c r="B126" s="27" t="s">
        <v>228</v>
      </c>
      <c r="C126" s="58" t="s">
        <v>229</v>
      </c>
      <c r="D126" s="29">
        <v>24257</v>
      </c>
      <c r="E126" s="31">
        <v>2.2999999999999998</v>
      </c>
      <c r="F126" s="31">
        <v>1</v>
      </c>
      <c r="G126" s="32"/>
      <c r="H126" s="32"/>
      <c r="I126" s="32"/>
      <c r="J126" s="5"/>
      <c r="K126" s="33">
        <v>1.4</v>
      </c>
      <c r="L126" s="33">
        <v>1.68</v>
      </c>
      <c r="M126" s="33">
        <v>2.23</v>
      </c>
      <c r="N126" s="34">
        <v>2.57</v>
      </c>
      <c r="O126" s="36">
        <v>0</v>
      </c>
      <c r="P126" s="35">
        <f>(O126*$D126*$E126*$F126*$L126*$P$12)</f>
        <v>0</v>
      </c>
      <c r="Q126" s="124" t="e">
        <f t="shared" si="13"/>
        <v>#DIV/0!</v>
      </c>
    </row>
    <row r="127" spans="1:17" hidden="1" x14ac:dyDescent="0.25">
      <c r="A127" s="42">
        <v>95</v>
      </c>
      <c r="B127" s="27" t="s">
        <v>230</v>
      </c>
      <c r="C127" s="58" t="s">
        <v>231</v>
      </c>
      <c r="D127" s="29">
        <v>24257</v>
      </c>
      <c r="E127" s="43">
        <v>3.16</v>
      </c>
      <c r="F127" s="31">
        <v>1</v>
      </c>
      <c r="G127" s="32"/>
      <c r="H127" s="32"/>
      <c r="I127" s="32"/>
      <c r="J127" s="5"/>
      <c r="K127" s="33">
        <v>1.4</v>
      </c>
      <c r="L127" s="33">
        <v>1.68</v>
      </c>
      <c r="M127" s="33">
        <v>2.23</v>
      </c>
      <c r="N127" s="34">
        <v>2.57</v>
      </c>
      <c r="O127" s="36">
        <v>0</v>
      </c>
      <c r="P127" s="35"/>
      <c r="Q127" s="124" t="e">
        <f t="shared" si="13"/>
        <v>#DIV/0!</v>
      </c>
    </row>
    <row r="128" spans="1:17" hidden="1" x14ac:dyDescent="0.25">
      <c r="A128" s="42">
        <v>96</v>
      </c>
      <c r="B128" s="27" t="s">
        <v>232</v>
      </c>
      <c r="C128" s="58" t="s">
        <v>233</v>
      </c>
      <c r="D128" s="29">
        <v>24257</v>
      </c>
      <c r="E128" s="43">
        <v>4.84</v>
      </c>
      <c r="F128" s="31">
        <v>1</v>
      </c>
      <c r="G128" s="32"/>
      <c r="H128" s="32"/>
      <c r="I128" s="32"/>
      <c r="J128" s="5"/>
      <c r="K128" s="33">
        <v>1.4</v>
      </c>
      <c r="L128" s="33">
        <v>1.68</v>
      </c>
      <c r="M128" s="33">
        <v>2.23</v>
      </c>
      <c r="N128" s="34">
        <v>2.57</v>
      </c>
      <c r="O128" s="36">
        <v>0</v>
      </c>
      <c r="P128" s="35"/>
      <c r="Q128" s="124" t="e">
        <f t="shared" si="13"/>
        <v>#DIV/0!</v>
      </c>
    </row>
    <row r="129" spans="1:17" x14ac:dyDescent="0.25">
      <c r="A129" s="42">
        <v>48</v>
      </c>
      <c r="B129" s="27" t="s">
        <v>234</v>
      </c>
      <c r="C129" s="58" t="s">
        <v>235</v>
      </c>
      <c r="D129" s="29">
        <v>24257</v>
      </c>
      <c r="E129" s="43">
        <v>1.02</v>
      </c>
      <c r="F129" s="31">
        <v>1</v>
      </c>
      <c r="G129" s="32"/>
      <c r="H129" s="32"/>
      <c r="I129" s="32"/>
      <c r="J129" s="5"/>
      <c r="K129" s="33">
        <v>1.4</v>
      </c>
      <c r="L129" s="33">
        <v>1.68</v>
      </c>
      <c r="M129" s="33">
        <v>2.23</v>
      </c>
      <c r="N129" s="34">
        <v>2.57</v>
      </c>
      <c r="O129" s="36">
        <v>4</v>
      </c>
      <c r="P129" s="35">
        <f>(O129*$D129*$E129*$F129*$L129*$P$12)</f>
        <v>166267.1808</v>
      </c>
      <c r="Q129" s="124">
        <f t="shared" si="13"/>
        <v>41566.7952</v>
      </c>
    </row>
    <row r="130" spans="1:17" ht="30" hidden="1" x14ac:dyDescent="0.25">
      <c r="A130" s="42">
        <v>98</v>
      </c>
      <c r="B130" s="27" t="s">
        <v>236</v>
      </c>
      <c r="C130" s="28" t="s">
        <v>237</v>
      </c>
      <c r="D130" s="29">
        <v>24257</v>
      </c>
      <c r="E130" s="43">
        <v>1.43</v>
      </c>
      <c r="F130" s="31">
        <v>1</v>
      </c>
      <c r="G130" s="32"/>
      <c r="H130" s="32"/>
      <c r="I130" s="32"/>
      <c r="J130" s="5"/>
      <c r="K130" s="81">
        <v>1.4</v>
      </c>
      <c r="L130" s="81">
        <v>1.68</v>
      </c>
      <c r="M130" s="81">
        <v>2.23</v>
      </c>
      <c r="N130" s="82">
        <v>2.57</v>
      </c>
      <c r="O130" s="36">
        <v>0</v>
      </c>
      <c r="P130" s="35">
        <f>(O130*$D130*$E130*$F130*$L130)</f>
        <v>0</v>
      </c>
      <c r="Q130" s="124" t="e">
        <f t="shared" si="13"/>
        <v>#DIV/0!</v>
      </c>
    </row>
    <row r="131" spans="1:17" ht="30" hidden="1" x14ac:dyDescent="0.25">
      <c r="A131" s="42">
        <v>99</v>
      </c>
      <c r="B131" s="27" t="s">
        <v>238</v>
      </c>
      <c r="C131" s="28" t="s">
        <v>239</v>
      </c>
      <c r="D131" s="29">
        <v>24257</v>
      </c>
      <c r="E131" s="43">
        <v>2.11</v>
      </c>
      <c r="F131" s="31">
        <v>1</v>
      </c>
      <c r="G131" s="32"/>
      <c r="H131" s="32"/>
      <c r="I131" s="32"/>
      <c r="J131" s="5"/>
      <c r="K131" s="81">
        <v>1.4</v>
      </c>
      <c r="L131" s="81">
        <v>1.68</v>
      </c>
      <c r="M131" s="81">
        <v>2.23</v>
      </c>
      <c r="N131" s="82">
        <v>2.57</v>
      </c>
      <c r="O131" s="36">
        <v>0</v>
      </c>
      <c r="P131" s="35">
        <f>(O131*$D131*$E131*$F131*$L131)</f>
        <v>0</v>
      </c>
      <c r="Q131" s="124" t="e">
        <f t="shared" si="13"/>
        <v>#DIV/0!</v>
      </c>
    </row>
    <row r="132" spans="1:17" x14ac:dyDescent="0.25">
      <c r="A132" s="42">
        <v>49</v>
      </c>
      <c r="B132" s="27" t="s">
        <v>240</v>
      </c>
      <c r="C132" s="58" t="s">
        <v>241</v>
      </c>
      <c r="D132" s="29">
        <v>24257</v>
      </c>
      <c r="E132" s="43">
        <v>0.74</v>
      </c>
      <c r="F132" s="31">
        <v>1</v>
      </c>
      <c r="G132" s="32"/>
      <c r="H132" s="32"/>
      <c r="I132" s="32"/>
      <c r="J132" s="5"/>
      <c r="K132" s="33">
        <v>1.4</v>
      </c>
      <c r="L132" s="33">
        <v>1.68</v>
      </c>
      <c r="M132" s="33">
        <v>2.23</v>
      </c>
      <c r="N132" s="34">
        <v>2.57</v>
      </c>
      <c r="O132" s="36">
        <v>45</v>
      </c>
      <c r="P132" s="35">
        <f t="shared" ref="P132:P139" si="20">(O132*$D132*$E132*$F132*$L132*$P$12)</f>
        <v>1357033.608</v>
      </c>
      <c r="Q132" s="124">
        <f t="shared" si="13"/>
        <v>30156.3024</v>
      </c>
    </row>
    <row r="133" spans="1:17" x14ac:dyDescent="0.25">
      <c r="A133" s="42">
        <v>50</v>
      </c>
      <c r="B133" s="27" t="s">
        <v>242</v>
      </c>
      <c r="C133" s="58" t="s">
        <v>243</v>
      </c>
      <c r="D133" s="29">
        <v>24257</v>
      </c>
      <c r="E133" s="43">
        <v>0.99</v>
      </c>
      <c r="F133" s="31">
        <v>1</v>
      </c>
      <c r="G133" s="32"/>
      <c r="H133" s="32"/>
      <c r="I133" s="32"/>
      <c r="J133" s="5"/>
      <c r="K133" s="33">
        <v>1.4</v>
      </c>
      <c r="L133" s="33">
        <v>1.68</v>
      </c>
      <c r="M133" s="33">
        <v>2.23</v>
      </c>
      <c r="N133" s="34">
        <v>2.57</v>
      </c>
      <c r="O133" s="36">
        <v>1</v>
      </c>
      <c r="P133" s="35">
        <f t="shared" si="20"/>
        <v>40344.242399999996</v>
      </c>
      <c r="Q133" s="124">
        <f t="shared" si="13"/>
        <v>40344.242399999996</v>
      </c>
    </row>
    <row r="134" spans="1:17" ht="30" x14ac:dyDescent="0.25">
      <c r="A134" s="42">
        <v>51</v>
      </c>
      <c r="B134" s="27" t="s">
        <v>244</v>
      </c>
      <c r="C134" s="58" t="s">
        <v>245</v>
      </c>
      <c r="D134" s="29">
        <v>24257</v>
      </c>
      <c r="E134" s="43">
        <v>1.1499999999999999</v>
      </c>
      <c r="F134" s="31">
        <v>1</v>
      </c>
      <c r="G134" s="32"/>
      <c r="H134" s="32"/>
      <c r="I134" s="32"/>
      <c r="J134" s="5"/>
      <c r="K134" s="33">
        <v>1.4</v>
      </c>
      <c r="L134" s="33">
        <v>1.68</v>
      </c>
      <c r="M134" s="33">
        <v>2.23</v>
      </c>
      <c r="N134" s="34">
        <v>2.57</v>
      </c>
      <c r="O134" s="36">
        <v>4</v>
      </c>
      <c r="P134" s="35">
        <f t="shared" si="20"/>
        <v>187458.09599999999</v>
      </c>
      <c r="Q134" s="124">
        <f t="shared" si="13"/>
        <v>46864.523999999998</v>
      </c>
    </row>
    <row r="135" spans="1:17" ht="18.75" hidden="1" x14ac:dyDescent="0.25">
      <c r="A135" s="42">
        <v>103</v>
      </c>
      <c r="B135" s="27" t="s">
        <v>246</v>
      </c>
      <c r="C135" s="58" t="s">
        <v>247</v>
      </c>
      <c r="D135" s="29">
        <v>24257</v>
      </c>
      <c r="E135" s="43">
        <v>2.82</v>
      </c>
      <c r="F135" s="53">
        <v>0.9</v>
      </c>
      <c r="G135" s="54"/>
      <c r="H135" s="54"/>
      <c r="I135" s="54"/>
      <c r="J135" s="5"/>
      <c r="K135" s="33">
        <v>1.4</v>
      </c>
      <c r="L135" s="33">
        <v>1.68</v>
      </c>
      <c r="M135" s="33">
        <v>2.23</v>
      </c>
      <c r="N135" s="34">
        <v>2.57</v>
      </c>
      <c r="O135" s="36">
        <v>0</v>
      </c>
      <c r="P135" s="35">
        <f t="shared" si="20"/>
        <v>0</v>
      </c>
      <c r="Q135" s="124" t="e">
        <f t="shared" si="13"/>
        <v>#DIV/0!</v>
      </c>
    </row>
    <row r="136" spans="1:17" x14ac:dyDescent="0.25">
      <c r="A136" s="42">
        <v>52</v>
      </c>
      <c r="B136" s="27" t="s">
        <v>248</v>
      </c>
      <c r="C136" s="58" t="s">
        <v>249</v>
      </c>
      <c r="D136" s="29">
        <v>24257</v>
      </c>
      <c r="E136" s="43">
        <v>2.52</v>
      </c>
      <c r="F136" s="31">
        <v>1</v>
      </c>
      <c r="G136" s="32"/>
      <c r="H136" s="32"/>
      <c r="I136" s="32"/>
      <c r="J136" s="5"/>
      <c r="K136" s="33">
        <v>1.4</v>
      </c>
      <c r="L136" s="33">
        <v>1.68</v>
      </c>
      <c r="M136" s="33">
        <v>2.23</v>
      </c>
      <c r="N136" s="34">
        <v>2.57</v>
      </c>
      <c r="O136" s="36">
        <v>4</v>
      </c>
      <c r="P136" s="35">
        <f t="shared" si="20"/>
        <v>410777.74079999997</v>
      </c>
      <c r="Q136" s="124">
        <f t="shared" si="13"/>
        <v>102694.43519999999</v>
      </c>
    </row>
    <row r="137" spans="1:17" hidden="1" x14ac:dyDescent="0.25">
      <c r="A137" s="42">
        <v>105</v>
      </c>
      <c r="B137" s="27" t="s">
        <v>250</v>
      </c>
      <c r="C137" s="58" t="s">
        <v>251</v>
      </c>
      <c r="D137" s="29">
        <v>24257</v>
      </c>
      <c r="E137" s="43">
        <v>3.12</v>
      </c>
      <c r="F137" s="31">
        <v>1</v>
      </c>
      <c r="G137" s="32"/>
      <c r="H137" s="32"/>
      <c r="I137" s="32"/>
      <c r="J137" s="5"/>
      <c r="K137" s="33">
        <v>1.4</v>
      </c>
      <c r="L137" s="33">
        <v>1.68</v>
      </c>
      <c r="M137" s="33">
        <v>2.23</v>
      </c>
      <c r="N137" s="34">
        <v>2.57</v>
      </c>
      <c r="O137" s="36">
        <v>0</v>
      </c>
      <c r="P137" s="35">
        <f t="shared" si="20"/>
        <v>0</v>
      </c>
      <c r="Q137" s="124" t="e">
        <f t="shared" si="13"/>
        <v>#DIV/0!</v>
      </c>
    </row>
    <row r="138" spans="1:17" hidden="1" x14ac:dyDescent="0.25">
      <c r="A138" s="42">
        <v>106</v>
      </c>
      <c r="B138" s="27" t="s">
        <v>252</v>
      </c>
      <c r="C138" s="58" t="s">
        <v>253</v>
      </c>
      <c r="D138" s="29">
        <v>24257</v>
      </c>
      <c r="E138" s="43">
        <v>4.51</v>
      </c>
      <c r="F138" s="31">
        <v>1</v>
      </c>
      <c r="G138" s="32"/>
      <c r="H138" s="32"/>
      <c r="I138" s="32"/>
      <c r="J138" s="5"/>
      <c r="K138" s="33">
        <v>1.4</v>
      </c>
      <c r="L138" s="33">
        <v>1.68</v>
      </c>
      <c r="M138" s="33">
        <v>2.23</v>
      </c>
      <c r="N138" s="34">
        <v>2.57</v>
      </c>
      <c r="O138" s="36">
        <v>0</v>
      </c>
      <c r="P138" s="35">
        <f t="shared" si="20"/>
        <v>0</v>
      </c>
      <c r="Q138" s="124" t="e">
        <f t="shared" si="13"/>
        <v>#DIV/0!</v>
      </c>
    </row>
    <row r="139" spans="1:17" x14ac:dyDescent="0.25">
      <c r="A139" s="42">
        <v>53</v>
      </c>
      <c r="B139" s="27" t="s">
        <v>254</v>
      </c>
      <c r="C139" s="58" t="s">
        <v>255</v>
      </c>
      <c r="D139" s="29">
        <v>24257</v>
      </c>
      <c r="E139" s="43">
        <v>0.82</v>
      </c>
      <c r="F139" s="31">
        <v>1</v>
      </c>
      <c r="G139" s="32"/>
      <c r="H139" s="32"/>
      <c r="I139" s="32"/>
      <c r="J139" s="5"/>
      <c r="K139" s="33">
        <v>1.4</v>
      </c>
      <c r="L139" s="33">
        <v>1.68</v>
      </c>
      <c r="M139" s="33">
        <v>2.23</v>
      </c>
      <c r="N139" s="34">
        <v>2.57</v>
      </c>
      <c r="O139" s="36">
        <v>36</v>
      </c>
      <c r="P139" s="35">
        <f t="shared" si="20"/>
        <v>1202991.9552</v>
      </c>
      <c r="Q139" s="124">
        <f t="shared" si="13"/>
        <v>33416.443200000002</v>
      </c>
    </row>
    <row r="140" spans="1:17" x14ac:dyDescent="0.25">
      <c r="A140" s="45"/>
      <c r="B140" s="46"/>
      <c r="C140" s="83" t="s">
        <v>256</v>
      </c>
      <c r="D140" s="19">
        <v>24257</v>
      </c>
      <c r="E140" s="47">
        <v>1.2</v>
      </c>
      <c r="F140" s="38"/>
      <c r="G140" s="32"/>
      <c r="H140" s="32"/>
      <c r="I140" s="32"/>
      <c r="J140" s="39"/>
      <c r="K140" s="40">
        <v>1.4</v>
      </c>
      <c r="L140" s="40">
        <v>1.68</v>
      </c>
      <c r="M140" s="40">
        <v>2.23</v>
      </c>
      <c r="N140" s="41">
        <v>2.57</v>
      </c>
      <c r="O140" s="25">
        <f t="shared" ref="O140:P140" si="21">SUM(O141:O152)</f>
        <v>83</v>
      </c>
      <c r="P140" s="25">
        <f t="shared" si="21"/>
        <v>2478766.55376</v>
      </c>
      <c r="Q140" s="124"/>
    </row>
    <row r="141" spans="1:17" ht="30" hidden="1" x14ac:dyDescent="0.25">
      <c r="A141" s="42">
        <v>108</v>
      </c>
      <c r="B141" s="27" t="s">
        <v>257</v>
      </c>
      <c r="C141" s="58" t="s">
        <v>258</v>
      </c>
      <c r="D141" s="29">
        <v>24257</v>
      </c>
      <c r="E141" s="43">
        <v>0.98</v>
      </c>
      <c r="F141" s="31">
        <v>1</v>
      </c>
      <c r="G141" s="32"/>
      <c r="H141" s="32"/>
      <c r="I141" s="32"/>
      <c r="J141" s="5"/>
      <c r="K141" s="33">
        <v>1.4</v>
      </c>
      <c r="L141" s="33">
        <v>1.68</v>
      </c>
      <c r="M141" s="33">
        <v>2.23</v>
      </c>
      <c r="N141" s="34">
        <v>2.57</v>
      </c>
      <c r="O141" s="36">
        <v>0</v>
      </c>
      <c r="P141" s="35">
        <f>(O141*$D141*$E141*$F141*$L141*$P$12)</f>
        <v>0</v>
      </c>
      <c r="Q141" s="124" t="e">
        <f t="shared" si="13"/>
        <v>#DIV/0!</v>
      </c>
    </row>
    <row r="142" spans="1:17" ht="30" hidden="1" x14ac:dyDescent="0.25">
      <c r="A142" s="42">
        <v>109</v>
      </c>
      <c r="B142" s="27" t="s">
        <v>259</v>
      </c>
      <c r="C142" s="58" t="s">
        <v>260</v>
      </c>
      <c r="D142" s="29">
        <v>24257</v>
      </c>
      <c r="E142" s="43">
        <v>1.49</v>
      </c>
      <c r="F142" s="31">
        <v>1</v>
      </c>
      <c r="G142" s="32"/>
      <c r="H142" s="32"/>
      <c r="I142" s="32"/>
      <c r="J142" s="5"/>
      <c r="K142" s="33">
        <v>1.4</v>
      </c>
      <c r="L142" s="33">
        <v>1.68</v>
      </c>
      <c r="M142" s="33">
        <v>2.23</v>
      </c>
      <c r="N142" s="34">
        <v>2.57</v>
      </c>
      <c r="O142" s="36">
        <v>0</v>
      </c>
      <c r="P142" s="35">
        <f>(O142*$D142*$E142*$F142*$L142*$P$12)</f>
        <v>0</v>
      </c>
      <c r="Q142" s="124" t="e">
        <f t="shared" si="13"/>
        <v>#DIV/0!</v>
      </c>
    </row>
    <row r="143" spans="1:17" x14ac:dyDescent="0.25">
      <c r="A143" s="42">
        <v>54</v>
      </c>
      <c r="B143" s="27" t="s">
        <v>261</v>
      </c>
      <c r="C143" s="58" t="s">
        <v>262</v>
      </c>
      <c r="D143" s="29">
        <v>24257</v>
      </c>
      <c r="E143" s="43">
        <v>0.68</v>
      </c>
      <c r="F143" s="31">
        <v>1</v>
      </c>
      <c r="G143" s="32"/>
      <c r="H143" s="32"/>
      <c r="I143" s="32"/>
      <c r="J143" s="5"/>
      <c r="K143" s="33">
        <v>1.4</v>
      </c>
      <c r="L143" s="33">
        <v>1.68</v>
      </c>
      <c r="M143" s="33">
        <v>2.23</v>
      </c>
      <c r="N143" s="34">
        <v>2.57</v>
      </c>
      <c r="O143" s="36">
        <v>30</v>
      </c>
      <c r="P143" s="35">
        <f>(O143*$D143*$E143*$F143*$L143)</f>
        <v>831335.9040000001</v>
      </c>
      <c r="Q143" s="124">
        <f t="shared" si="13"/>
        <v>27711.196800000002</v>
      </c>
    </row>
    <row r="144" spans="1:17" x14ac:dyDescent="0.25">
      <c r="A144" s="42">
        <v>55</v>
      </c>
      <c r="B144" s="27" t="s">
        <v>263</v>
      </c>
      <c r="C144" s="58" t="s">
        <v>264</v>
      </c>
      <c r="D144" s="29">
        <v>24257</v>
      </c>
      <c r="E144" s="43">
        <v>1.01</v>
      </c>
      <c r="F144" s="31">
        <v>1</v>
      </c>
      <c r="G144" s="32"/>
      <c r="H144" s="32"/>
      <c r="I144" s="32"/>
      <c r="J144" s="5"/>
      <c r="K144" s="33">
        <v>1.4</v>
      </c>
      <c r="L144" s="33">
        <v>1.68</v>
      </c>
      <c r="M144" s="33">
        <v>2.23</v>
      </c>
      <c r="N144" s="34">
        <v>2.57</v>
      </c>
      <c r="O144" s="36">
        <v>5</v>
      </c>
      <c r="P144" s="35">
        <f>(O144*$D144*$E144*$F144*$L144*$P$12)</f>
        <v>205796.38800000001</v>
      </c>
      <c r="Q144" s="124">
        <f t="shared" si="13"/>
        <v>41159.277600000001</v>
      </c>
    </row>
    <row r="145" spans="1:17" x14ac:dyDescent="0.25">
      <c r="A145" s="42">
        <v>56</v>
      </c>
      <c r="B145" s="27" t="s">
        <v>265</v>
      </c>
      <c r="C145" s="58" t="s">
        <v>266</v>
      </c>
      <c r="D145" s="29">
        <v>24257</v>
      </c>
      <c r="E145" s="31">
        <v>0.4</v>
      </c>
      <c r="F145" s="31">
        <v>1</v>
      </c>
      <c r="G145" s="32"/>
      <c r="H145" s="32"/>
      <c r="I145" s="32"/>
      <c r="J145" s="5"/>
      <c r="K145" s="33">
        <v>1.4</v>
      </c>
      <c r="L145" s="33">
        <v>1.68</v>
      </c>
      <c r="M145" s="33">
        <v>2.23</v>
      </c>
      <c r="N145" s="34">
        <v>2.57</v>
      </c>
      <c r="O145" s="36">
        <v>40</v>
      </c>
      <c r="P145" s="35">
        <f>(O145*$D145*$E145*$F145*$L145)</f>
        <v>652028.16000000003</v>
      </c>
      <c r="Q145" s="124">
        <f t="shared" ref="Q145:Q208" si="22">P145/O145</f>
        <v>16300.704000000002</v>
      </c>
    </row>
    <row r="146" spans="1:17" ht="18.75" x14ac:dyDescent="0.25">
      <c r="A146" s="42">
        <v>57</v>
      </c>
      <c r="B146" s="27" t="s">
        <v>267</v>
      </c>
      <c r="C146" s="58" t="s">
        <v>268</v>
      </c>
      <c r="D146" s="29">
        <v>24257</v>
      </c>
      <c r="E146" s="43">
        <v>1.54</v>
      </c>
      <c r="F146" s="53">
        <v>1</v>
      </c>
      <c r="G146" s="54"/>
      <c r="H146" s="54"/>
      <c r="I146" s="54"/>
      <c r="J146" s="5"/>
      <c r="K146" s="33">
        <v>1.4</v>
      </c>
      <c r="L146" s="33">
        <v>1.68</v>
      </c>
      <c r="M146" s="33">
        <v>2.23</v>
      </c>
      <c r="N146" s="34">
        <v>2.57</v>
      </c>
      <c r="O146" s="36">
        <v>4</v>
      </c>
      <c r="P146" s="35">
        <f>(O146*$D146*$E146*$F146*$L146*$P$12)</f>
        <v>251030.84159999999</v>
      </c>
      <c r="Q146" s="124">
        <f t="shared" si="22"/>
        <v>62757.710399999996</v>
      </c>
    </row>
    <row r="147" spans="1:17" ht="30" x14ac:dyDescent="0.25">
      <c r="A147" s="42">
        <v>58</v>
      </c>
      <c r="B147" s="27" t="s">
        <v>269</v>
      </c>
      <c r="C147" s="58" t="s">
        <v>270</v>
      </c>
      <c r="D147" s="29">
        <v>24257</v>
      </c>
      <c r="E147" s="43">
        <v>4.13</v>
      </c>
      <c r="F147" s="53">
        <v>0.8</v>
      </c>
      <c r="G147" s="54"/>
      <c r="H147" s="54"/>
      <c r="I147" s="54"/>
      <c r="J147" s="5"/>
      <c r="K147" s="33">
        <v>1.4</v>
      </c>
      <c r="L147" s="33">
        <v>1.68</v>
      </c>
      <c r="M147" s="33">
        <v>2.23</v>
      </c>
      <c r="N147" s="34">
        <v>2.57</v>
      </c>
      <c r="O147" s="36">
        <v>4</v>
      </c>
      <c r="P147" s="35">
        <f>(O147*$D147*$E147*$F147*$L147*$P$12)</f>
        <v>538575.26016000006</v>
      </c>
      <c r="Q147" s="124">
        <f t="shared" si="22"/>
        <v>134643.81504000002</v>
      </c>
    </row>
    <row r="148" spans="1:17" ht="30" hidden="1" x14ac:dyDescent="0.25">
      <c r="A148" s="42">
        <v>115</v>
      </c>
      <c r="B148" s="27" t="s">
        <v>271</v>
      </c>
      <c r="C148" s="58" t="s">
        <v>272</v>
      </c>
      <c r="D148" s="29">
        <v>24257</v>
      </c>
      <c r="E148" s="43">
        <v>5.82</v>
      </c>
      <c r="F148" s="53">
        <v>0.8</v>
      </c>
      <c r="G148" s="54"/>
      <c r="H148" s="54"/>
      <c r="I148" s="54"/>
      <c r="J148" s="5"/>
      <c r="K148" s="33">
        <v>1.4</v>
      </c>
      <c r="L148" s="33">
        <v>1.68</v>
      </c>
      <c r="M148" s="33">
        <v>2.23</v>
      </c>
      <c r="N148" s="34">
        <v>2.57</v>
      </c>
      <c r="O148" s="36">
        <v>0</v>
      </c>
      <c r="P148" s="35">
        <f>(O148*$D148*$E148*$F148*$L148*$P$12)</f>
        <v>0</v>
      </c>
      <c r="Q148" s="124" t="e">
        <f t="shared" si="22"/>
        <v>#DIV/0!</v>
      </c>
    </row>
    <row r="149" spans="1:17" ht="30" hidden="1" x14ac:dyDescent="0.25">
      <c r="A149" s="42">
        <v>116</v>
      </c>
      <c r="B149" s="27" t="s">
        <v>273</v>
      </c>
      <c r="C149" s="58" t="s">
        <v>274</v>
      </c>
      <c r="D149" s="29">
        <v>24257</v>
      </c>
      <c r="E149" s="43">
        <v>1.41</v>
      </c>
      <c r="F149" s="31">
        <v>1</v>
      </c>
      <c r="G149" s="32"/>
      <c r="H149" s="32"/>
      <c r="I149" s="32"/>
      <c r="J149" s="5"/>
      <c r="K149" s="33">
        <v>1.4</v>
      </c>
      <c r="L149" s="33">
        <v>1.68</v>
      </c>
      <c r="M149" s="33">
        <v>2.23</v>
      </c>
      <c r="N149" s="34">
        <v>2.57</v>
      </c>
      <c r="O149" s="36">
        <v>0</v>
      </c>
      <c r="P149" s="35">
        <f>(O149*$D149*$E149*$F149*$L149*$P$12)</f>
        <v>0</v>
      </c>
      <c r="Q149" s="124" t="e">
        <f t="shared" si="22"/>
        <v>#DIV/0!</v>
      </c>
    </row>
    <row r="150" spans="1:17" ht="30" hidden="1" x14ac:dyDescent="0.25">
      <c r="A150" s="42">
        <v>117</v>
      </c>
      <c r="B150" s="27" t="s">
        <v>275</v>
      </c>
      <c r="C150" s="58" t="s">
        <v>276</v>
      </c>
      <c r="D150" s="29">
        <v>24257</v>
      </c>
      <c r="E150" s="43">
        <v>2.19</v>
      </c>
      <c r="F150" s="53">
        <v>0.9</v>
      </c>
      <c r="G150" s="54"/>
      <c r="H150" s="54"/>
      <c r="I150" s="54"/>
      <c r="J150" s="5"/>
      <c r="K150" s="33">
        <v>1.4</v>
      </c>
      <c r="L150" s="33">
        <v>1.68</v>
      </c>
      <c r="M150" s="33">
        <v>2.23</v>
      </c>
      <c r="N150" s="34">
        <v>2.57</v>
      </c>
      <c r="O150" s="36">
        <v>0</v>
      </c>
      <c r="P150" s="35">
        <f>(O150*$D150*$E150*$F150*$L150)</f>
        <v>0</v>
      </c>
      <c r="Q150" s="124" t="e">
        <f t="shared" si="22"/>
        <v>#DIV/0!</v>
      </c>
    </row>
    <row r="151" spans="1:17" ht="30" hidden="1" x14ac:dyDescent="0.25">
      <c r="A151" s="42">
        <v>118</v>
      </c>
      <c r="B151" s="27" t="s">
        <v>277</v>
      </c>
      <c r="C151" s="58" t="s">
        <v>278</v>
      </c>
      <c r="D151" s="29">
        <v>24257</v>
      </c>
      <c r="E151" s="43">
        <v>2.42</v>
      </c>
      <c r="F151" s="31">
        <v>1</v>
      </c>
      <c r="G151" s="32"/>
      <c r="H151" s="32"/>
      <c r="I151" s="32"/>
      <c r="J151" s="5"/>
      <c r="K151" s="33">
        <v>1.4</v>
      </c>
      <c r="L151" s="33">
        <v>1.68</v>
      </c>
      <c r="M151" s="33">
        <v>2.23</v>
      </c>
      <c r="N151" s="34">
        <v>2.57</v>
      </c>
      <c r="O151" s="36">
        <v>0</v>
      </c>
      <c r="P151" s="35">
        <f>(O151*$D151*$E151*$F151*$L151)</f>
        <v>0</v>
      </c>
      <c r="Q151" s="124" t="e">
        <f t="shared" si="22"/>
        <v>#DIV/0!</v>
      </c>
    </row>
    <row r="152" spans="1:17" ht="30" hidden="1" x14ac:dyDescent="0.25">
      <c r="A152" s="42">
        <v>119</v>
      </c>
      <c r="B152" s="27" t="s">
        <v>279</v>
      </c>
      <c r="C152" s="58" t="s">
        <v>280</v>
      </c>
      <c r="D152" s="29">
        <v>24257</v>
      </c>
      <c r="E152" s="33">
        <v>1.02</v>
      </c>
      <c r="F152" s="31">
        <v>1</v>
      </c>
      <c r="G152" s="32"/>
      <c r="H152" s="32"/>
      <c r="I152" s="32"/>
      <c r="J152" s="5"/>
      <c r="K152" s="33">
        <v>1.4</v>
      </c>
      <c r="L152" s="33">
        <v>1.68</v>
      </c>
      <c r="M152" s="33">
        <v>2.23</v>
      </c>
      <c r="N152" s="34">
        <v>2.57</v>
      </c>
      <c r="O152" s="36">
        <v>0</v>
      </c>
      <c r="P152" s="35">
        <f>(O152*$D152*$E152*$F152*$L152*$P$12)</f>
        <v>0</v>
      </c>
      <c r="Q152" s="124" t="e">
        <f t="shared" si="22"/>
        <v>#DIV/0!</v>
      </c>
    </row>
    <row r="153" spans="1:17" x14ac:dyDescent="0.25">
      <c r="A153" s="84"/>
      <c r="B153" s="85"/>
      <c r="C153" s="60" t="s">
        <v>281</v>
      </c>
      <c r="D153" s="19">
        <v>24257</v>
      </c>
      <c r="E153" s="47">
        <v>2.96</v>
      </c>
      <c r="F153" s="38"/>
      <c r="G153" s="32"/>
      <c r="H153" s="32"/>
      <c r="I153" s="32"/>
      <c r="J153" s="39"/>
      <c r="K153" s="40">
        <v>1.4</v>
      </c>
      <c r="L153" s="40">
        <v>1.68</v>
      </c>
      <c r="M153" s="40">
        <v>2.23</v>
      </c>
      <c r="N153" s="41">
        <v>2.57</v>
      </c>
      <c r="O153" s="25">
        <f t="shared" ref="O153:P153" si="23">SUM(O154:O160)</f>
        <v>12</v>
      </c>
      <c r="P153" s="25">
        <f t="shared" si="23"/>
        <v>1273410.99648</v>
      </c>
      <c r="Q153" s="124"/>
    </row>
    <row r="154" spans="1:17" ht="18.75" x14ac:dyDescent="0.25">
      <c r="A154" s="42">
        <v>59</v>
      </c>
      <c r="B154" s="27" t="s">
        <v>282</v>
      </c>
      <c r="C154" s="58" t="s">
        <v>283</v>
      </c>
      <c r="D154" s="29">
        <v>24257</v>
      </c>
      <c r="E154" s="43">
        <v>4.21</v>
      </c>
      <c r="F154" s="53">
        <v>1.4</v>
      </c>
      <c r="G154" s="53"/>
      <c r="H154" s="53"/>
      <c r="I154" s="53"/>
      <c r="J154" s="5"/>
      <c r="K154" s="33">
        <v>1.4</v>
      </c>
      <c r="L154" s="33">
        <v>1.68</v>
      </c>
      <c r="M154" s="33">
        <v>2.23</v>
      </c>
      <c r="N154" s="34">
        <v>2.57</v>
      </c>
      <c r="O154" s="36">
        <v>2</v>
      </c>
      <c r="P154" s="35">
        <f t="shared" ref="P154:P160" si="24">(O154*$D154*$E154*$F154*$L154*$P$12)</f>
        <v>480381.74687999999</v>
      </c>
      <c r="Q154" s="124">
        <f t="shared" si="22"/>
        <v>240190.87344</v>
      </c>
    </row>
    <row r="155" spans="1:17" ht="30" hidden="1" x14ac:dyDescent="0.25">
      <c r="A155" s="42">
        <v>121</v>
      </c>
      <c r="B155" s="27" t="s">
        <v>284</v>
      </c>
      <c r="C155" s="59" t="s">
        <v>285</v>
      </c>
      <c r="D155" s="29">
        <v>24257</v>
      </c>
      <c r="E155" s="86">
        <v>15.63</v>
      </c>
      <c r="F155" s="53">
        <v>1.4</v>
      </c>
      <c r="G155" s="53"/>
      <c r="H155" s="53"/>
      <c r="I155" s="53"/>
      <c r="J155" s="5"/>
      <c r="K155" s="33">
        <v>1.4</v>
      </c>
      <c r="L155" s="33">
        <v>1.68</v>
      </c>
      <c r="M155" s="33">
        <v>2.23</v>
      </c>
      <c r="N155" s="34">
        <v>2.57</v>
      </c>
      <c r="O155" s="36">
        <v>0</v>
      </c>
      <c r="P155" s="35">
        <f t="shared" si="24"/>
        <v>0</v>
      </c>
      <c r="Q155" s="124" t="e">
        <f t="shared" si="22"/>
        <v>#DIV/0!</v>
      </c>
    </row>
    <row r="156" spans="1:17" ht="45" hidden="1" x14ac:dyDescent="0.25">
      <c r="A156" s="42">
        <v>122</v>
      </c>
      <c r="B156" s="27" t="s">
        <v>286</v>
      </c>
      <c r="C156" s="59" t="s">
        <v>287</v>
      </c>
      <c r="D156" s="29">
        <v>24257</v>
      </c>
      <c r="E156" s="87">
        <v>7.4</v>
      </c>
      <c r="F156" s="53">
        <v>1.4</v>
      </c>
      <c r="G156" s="53"/>
      <c r="H156" s="53"/>
      <c r="I156" s="53"/>
      <c r="J156" s="5"/>
      <c r="K156" s="33">
        <v>1.4</v>
      </c>
      <c r="L156" s="33">
        <v>1.68</v>
      </c>
      <c r="M156" s="33">
        <v>2.23</v>
      </c>
      <c r="N156" s="34">
        <v>2.57</v>
      </c>
      <c r="O156" s="36">
        <v>0</v>
      </c>
      <c r="P156" s="35">
        <f t="shared" si="24"/>
        <v>0</v>
      </c>
      <c r="Q156" s="124" t="e">
        <f t="shared" si="22"/>
        <v>#DIV/0!</v>
      </c>
    </row>
    <row r="157" spans="1:17" ht="30" hidden="1" x14ac:dyDescent="0.25">
      <c r="A157" s="42">
        <v>123</v>
      </c>
      <c r="B157" s="27" t="s">
        <v>288</v>
      </c>
      <c r="C157" s="58" t="s">
        <v>289</v>
      </c>
      <c r="D157" s="29">
        <v>24257</v>
      </c>
      <c r="E157" s="43">
        <v>1.92</v>
      </c>
      <c r="F157" s="53">
        <v>1.4</v>
      </c>
      <c r="G157" s="54"/>
      <c r="H157" s="54"/>
      <c r="I157" s="54"/>
      <c r="J157" s="5"/>
      <c r="K157" s="33">
        <v>1.4</v>
      </c>
      <c r="L157" s="33">
        <v>1.68</v>
      </c>
      <c r="M157" s="33">
        <v>2.23</v>
      </c>
      <c r="N157" s="34">
        <v>2.57</v>
      </c>
      <c r="O157" s="36">
        <v>0</v>
      </c>
      <c r="P157" s="35">
        <f t="shared" si="24"/>
        <v>0</v>
      </c>
      <c r="Q157" s="124" t="e">
        <f t="shared" si="22"/>
        <v>#DIV/0!</v>
      </c>
    </row>
    <row r="158" spans="1:17" ht="30" x14ac:dyDescent="0.25">
      <c r="A158" s="42">
        <v>60</v>
      </c>
      <c r="B158" s="27" t="s">
        <v>290</v>
      </c>
      <c r="C158" s="58" t="s">
        <v>291</v>
      </c>
      <c r="D158" s="29">
        <v>24257</v>
      </c>
      <c r="E158" s="43">
        <v>1.39</v>
      </c>
      <c r="F158" s="53">
        <v>1.4</v>
      </c>
      <c r="G158" s="54"/>
      <c r="H158" s="54"/>
      <c r="I158" s="54"/>
      <c r="J158" s="5"/>
      <c r="K158" s="33">
        <v>1.4</v>
      </c>
      <c r="L158" s="33">
        <v>1.68</v>
      </c>
      <c r="M158" s="33">
        <v>2.23</v>
      </c>
      <c r="N158" s="34">
        <v>2.57</v>
      </c>
      <c r="O158" s="36">
        <v>10</v>
      </c>
      <c r="P158" s="35">
        <f t="shared" si="24"/>
        <v>793029.24959999998</v>
      </c>
      <c r="Q158" s="124">
        <f t="shared" si="22"/>
        <v>79302.924960000004</v>
      </c>
    </row>
    <row r="159" spans="1:17" ht="30" hidden="1" x14ac:dyDescent="0.25">
      <c r="A159" s="42">
        <v>125</v>
      </c>
      <c r="B159" s="27" t="s">
        <v>292</v>
      </c>
      <c r="C159" s="58" t="s">
        <v>293</v>
      </c>
      <c r="D159" s="29">
        <v>24257</v>
      </c>
      <c r="E159" s="43">
        <v>1.89</v>
      </c>
      <c r="F159" s="53">
        <v>1.4</v>
      </c>
      <c r="G159" s="54"/>
      <c r="H159" s="54"/>
      <c r="I159" s="54"/>
      <c r="J159" s="5"/>
      <c r="K159" s="33">
        <v>1.4</v>
      </c>
      <c r="L159" s="33">
        <v>1.68</v>
      </c>
      <c r="M159" s="33">
        <v>2.23</v>
      </c>
      <c r="N159" s="34">
        <v>2.57</v>
      </c>
      <c r="O159" s="36">
        <v>0</v>
      </c>
      <c r="P159" s="35">
        <f t="shared" si="24"/>
        <v>0</v>
      </c>
      <c r="Q159" s="124" t="e">
        <f t="shared" si="22"/>
        <v>#DIV/0!</v>
      </c>
    </row>
    <row r="160" spans="1:17" ht="30" hidden="1" x14ac:dyDescent="0.25">
      <c r="A160" s="42">
        <v>126</v>
      </c>
      <c r="B160" s="27" t="s">
        <v>294</v>
      </c>
      <c r="C160" s="58" t="s">
        <v>295</v>
      </c>
      <c r="D160" s="29">
        <v>24257</v>
      </c>
      <c r="E160" s="43">
        <v>2.56</v>
      </c>
      <c r="F160" s="53">
        <v>1.4</v>
      </c>
      <c r="G160" s="54"/>
      <c r="H160" s="54"/>
      <c r="I160" s="54"/>
      <c r="J160" s="5"/>
      <c r="K160" s="33">
        <v>1.4</v>
      </c>
      <c r="L160" s="33">
        <v>1.68</v>
      </c>
      <c r="M160" s="33">
        <v>2.23</v>
      </c>
      <c r="N160" s="34">
        <v>2.57</v>
      </c>
      <c r="O160" s="36">
        <v>0</v>
      </c>
      <c r="P160" s="35">
        <f t="shared" si="24"/>
        <v>0</v>
      </c>
      <c r="Q160" s="124" t="e">
        <f t="shared" si="22"/>
        <v>#DIV/0!</v>
      </c>
    </row>
    <row r="161" spans="1:17" x14ac:dyDescent="0.25">
      <c r="A161" s="60"/>
      <c r="B161" s="18"/>
      <c r="C161" s="60" t="s">
        <v>296</v>
      </c>
      <c r="D161" s="19">
        <v>24257</v>
      </c>
      <c r="E161" s="47">
        <v>1.69</v>
      </c>
      <c r="F161" s="38"/>
      <c r="G161" s="32"/>
      <c r="H161" s="32"/>
      <c r="I161" s="32"/>
      <c r="J161" s="39"/>
      <c r="K161" s="40">
        <v>1.4</v>
      </c>
      <c r="L161" s="40">
        <v>1.68</v>
      </c>
      <c r="M161" s="40">
        <v>2.23</v>
      </c>
      <c r="N161" s="41">
        <v>2.57</v>
      </c>
      <c r="O161" s="25">
        <f t="shared" ref="O161:P161" si="25">SUM(O162:O164)</f>
        <v>8</v>
      </c>
      <c r="P161" s="25">
        <f t="shared" si="25"/>
        <v>541183.3727999999</v>
      </c>
      <c r="Q161" s="124"/>
    </row>
    <row r="162" spans="1:17" ht="18.75" x14ac:dyDescent="0.25">
      <c r="A162" s="88">
        <v>61</v>
      </c>
      <c r="B162" s="27" t="s">
        <v>297</v>
      </c>
      <c r="C162" s="58" t="s">
        <v>298</v>
      </c>
      <c r="D162" s="29">
        <v>24257</v>
      </c>
      <c r="E162" s="43">
        <v>1.66</v>
      </c>
      <c r="F162" s="53">
        <v>1</v>
      </c>
      <c r="G162" s="54"/>
      <c r="H162" s="54"/>
      <c r="I162" s="54"/>
      <c r="J162" s="5"/>
      <c r="K162" s="33">
        <v>1.4</v>
      </c>
      <c r="L162" s="33">
        <v>1.68</v>
      </c>
      <c r="M162" s="33">
        <v>2.23</v>
      </c>
      <c r="N162" s="34">
        <v>2.57</v>
      </c>
      <c r="O162" s="36">
        <v>8</v>
      </c>
      <c r="P162" s="35">
        <f>(O162*$D162*$E162*$F162*$L162*$P$12)</f>
        <v>541183.3727999999</v>
      </c>
      <c r="Q162" s="124">
        <f t="shared" si="22"/>
        <v>67647.921599999987</v>
      </c>
    </row>
    <row r="163" spans="1:17" ht="30" hidden="1" x14ac:dyDescent="0.25">
      <c r="A163" s="88">
        <v>128</v>
      </c>
      <c r="B163" s="27" t="s">
        <v>299</v>
      </c>
      <c r="C163" s="58" t="s">
        <v>300</v>
      </c>
      <c r="D163" s="29">
        <v>24257</v>
      </c>
      <c r="E163" s="43">
        <v>1.82</v>
      </c>
      <c r="F163" s="31">
        <v>1</v>
      </c>
      <c r="G163" s="32"/>
      <c r="H163" s="32"/>
      <c r="I163" s="32"/>
      <c r="J163" s="5"/>
      <c r="K163" s="33">
        <v>1.4</v>
      </c>
      <c r="L163" s="33">
        <v>1.68</v>
      </c>
      <c r="M163" s="33">
        <v>2.23</v>
      </c>
      <c r="N163" s="34">
        <v>2.57</v>
      </c>
      <c r="O163" s="36"/>
      <c r="P163" s="35">
        <f>(O163*$D163*$E163*$F163*$L163*$P$12)</f>
        <v>0</v>
      </c>
      <c r="Q163" s="124" t="e">
        <f t="shared" si="22"/>
        <v>#DIV/0!</v>
      </c>
    </row>
    <row r="164" spans="1:17" hidden="1" x14ac:dyDescent="0.25">
      <c r="A164" s="88">
        <v>129</v>
      </c>
      <c r="B164" s="27" t="s">
        <v>301</v>
      </c>
      <c r="C164" s="58" t="s">
        <v>302</v>
      </c>
      <c r="D164" s="29">
        <v>24257</v>
      </c>
      <c r="E164" s="43">
        <v>1.71</v>
      </c>
      <c r="F164" s="31">
        <v>1</v>
      </c>
      <c r="G164" s="32"/>
      <c r="H164" s="32"/>
      <c r="I164" s="32"/>
      <c r="J164" s="5"/>
      <c r="K164" s="33">
        <v>1.4</v>
      </c>
      <c r="L164" s="33">
        <v>1.68</v>
      </c>
      <c r="M164" s="33">
        <v>2.23</v>
      </c>
      <c r="N164" s="34">
        <v>2.57</v>
      </c>
      <c r="O164" s="36"/>
      <c r="P164" s="35">
        <f>(O164*$D164*$E164*$F164*$L164*$P$12)</f>
        <v>0</v>
      </c>
      <c r="Q164" s="124" t="e">
        <f t="shared" si="22"/>
        <v>#DIV/0!</v>
      </c>
    </row>
    <row r="165" spans="1:17" hidden="1" x14ac:dyDescent="0.25">
      <c r="A165" s="60"/>
      <c r="B165" s="18"/>
      <c r="C165" s="60" t="s">
        <v>303</v>
      </c>
      <c r="D165" s="19">
        <v>24257</v>
      </c>
      <c r="E165" s="47">
        <v>4.26</v>
      </c>
      <c r="F165" s="38"/>
      <c r="G165" s="32"/>
      <c r="H165" s="32"/>
      <c r="I165" s="32"/>
      <c r="J165" s="39"/>
      <c r="K165" s="40">
        <v>1.4</v>
      </c>
      <c r="L165" s="40">
        <v>1.68</v>
      </c>
      <c r="M165" s="40">
        <v>2.23</v>
      </c>
      <c r="N165" s="41">
        <v>2.57</v>
      </c>
      <c r="O165" s="25">
        <f t="shared" ref="O165:P165" si="26">SUM(O166:O240)</f>
        <v>0</v>
      </c>
      <c r="P165" s="25">
        <f t="shared" si="26"/>
        <v>0</v>
      </c>
      <c r="Q165" s="124" t="e">
        <f t="shared" si="22"/>
        <v>#DIV/0!</v>
      </c>
    </row>
    <row r="166" spans="1:17" ht="30" hidden="1" x14ac:dyDescent="0.25">
      <c r="A166" s="42">
        <v>130</v>
      </c>
      <c r="B166" s="27" t="s">
        <v>304</v>
      </c>
      <c r="C166" s="58" t="s">
        <v>305</v>
      </c>
      <c r="D166" s="29">
        <v>24257</v>
      </c>
      <c r="E166" s="33">
        <v>2.41</v>
      </c>
      <c r="F166" s="31">
        <v>1</v>
      </c>
      <c r="G166" s="32"/>
      <c r="H166" s="32"/>
      <c r="I166" s="32"/>
      <c r="J166" s="5"/>
      <c r="K166" s="33">
        <v>1.4</v>
      </c>
      <c r="L166" s="33">
        <v>1.68</v>
      </c>
      <c r="M166" s="33">
        <v>2.23</v>
      </c>
      <c r="N166" s="34">
        <v>2.57</v>
      </c>
      <c r="O166" s="36"/>
      <c r="P166" s="35">
        <f t="shared" ref="P166:P191" si="27">(O166*$D166*$E166*$F166*$L166*$P$12)</f>
        <v>0</v>
      </c>
      <c r="Q166" s="124" t="e">
        <f t="shared" si="22"/>
        <v>#DIV/0!</v>
      </c>
    </row>
    <row r="167" spans="1:17" ht="30" hidden="1" x14ac:dyDescent="0.25">
      <c r="A167" s="42">
        <v>131</v>
      </c>
      <c r="B167" s="27" t="s">
        <v>306</v>
      </c>
      <c r="C167" s="58" t="s">
        <v>307</v>
      </c>
      <c r="D167" s="29">
        <v>24257</v>
      </c>
      <c r="E167" s="33">
        <v>4.0199999999999996</v>
      </c>
      <c r="F167" s="31">
        <v>1</v>
      </c>
      <c r="G167" s="32"/>
      <c r="H167" s="32"/>
      <c r="I167" s="32"/>
      <c r="J167" s="5"/>
      <c r="K167" s="33">
        <v>1.4</v>
      </c>
      <c r="L167" s="33">
        <v>1.68</v>
      </c>
      <c r="M167" s="33">
        <v>2.23</v>
      </c>
      <c r="N167" s="34">
        <v>2.57</v>
      </c>
      <c r="O167" s="36">
        <v>0</v>
      </c>
      <c r="P167" s="35">
        <f t="shared" si="27"/>
        <v>0</v>
      </c>
      <c r="Q167" s="124" t="e">
        <f t="shared" si="22"/>
        <v>#DIV/0!</v>
      </c>
    </row>
    <row r="168" spans="1:17" ht="30" hidden="1" x14ac:dyDescent="0.25">
      <c r="A168" s="42">
        <v>132</v>
      </c>
      <c r="B168" s="27" t="s">
        <v>308</v>
      </c>
      <c r="C168" s="58" t="s">
        <v>309</v>
      </c>
      <c r="D168" s="29">
        <v>24257</v>
      </c>
      <c r="E168" s="33">
        <v>4.8899999999999997</v>
      </c>
      <c r="F168" s="31">
        <v>1</v>
      </c>
      <c r="G168" s="32"/>
      <c r="H168" s="32"/>
      <c r="I168" s="32"/>
      <c r="J168" s="5"/>
      <c r="K168" s="33">
        <v>1.4</v>
      </c>
      <c r="L168" s="33">
        <v>1.68</v>
      </c>
      <c r="M168" s="33">
        <v>2.23</v>
      </c>
      <c r="N168" s="34">
        <v>2.57</v>
      </c>
      <c r="O168" s="36">
        <v>0</v>
      </c>
      <c r="P168" s="35">
        <f t="shared" si="27"/>
        <v>0</v>
      </c>
      <c r="Q168" s="124" t="e">
        <f t="shared" si="22"/>
        <v>#DIV/0!</v>
      </c>
    </row>
    <row r="169" spans="1:17" ht="30" hidden="1" x14ac:dyDescent="0.25">
      <c r="A169" s="42">
        <v>133</v>
      </c>
      <c r="B169" s="27" t="s">
        <v>310</v>
      </c>
      <c r="C169" s="58" t="s">
        <v>311</v>
      </c>
      <c r="D169" s="29">
        <v>24257</v>
      </c>
      <c r="E169" s="33">
        <v>3.05</v>
      </c>
      <c r="F169" s="31">
        <v>1</v>
      </c>
      <c r="G169" s="32"/>
      <c r="H169" s="32"/>
      <c r="I169" s="32"/>
      <c r="J169" s="5"/>
      <c r="K169" s="33">
        <v>1.4</v>
      </c>
      <c r="L169" s="33">
        <v>1.68</v>
      </c>
      <c r="M169" s="33">
        <v>2.23</v>
      </c>
      <c r="N169" s="34">
        <v>2.57</v>
      </c>
      <c r="O169" s="26"/>
      <c r="P169" s="35">
        <f t="shared" si="27"/>
        <v>0</v>
      </c>
      <c r="Q169" s="124" t="e">
        <f t="shared" si="22"/>
        <v>#DIV/0!</v>
      </c>
    </row>
    <row r="170" spans="1:17" ht="30" hidden="1" x14ac:dyDescent="0.25">
      <c r="A170" s="42">
        <v>134</v>
      </c>
      <c r="B170" s="27" t="s">
        <v>312</v>
      </c>
      <c r="C170" s="58" t="s">
        <v>313</v>
      </c>
      <c r="D170" s="29">
        <v>24257</v>
      </c>
      <c r="E170" s="33">
        <v>5.31</v>
      </c>
      <c r="F170" s="31">
        <v>1</v>
      </c>
      <c r="G170" s="32"/>
      <c r="H170" s="32"/>
      <c r="I170" s="32"/>
      <c r="J170" s="5"/>
      <c r="K170" s="33">
        <v>1.4</v>
      </c>
      <c r="L170" s="33">
        <v>1.68</v>
      </c>
      <c r="M170" s="33">
        <v>2.23</v>
      </c>
      <c r="N170" s="34">
        <v>2.57</v>
      </c>
      <c r="O170" s="26"/>
      <c r="P170" s="35">
        <f t="shared" si="27"/>
        <v>0</v>
      </c>
      <c r="Q170" s="124" t="e">
        <f t="shared" si="22"/>
        <v>#DIV/0!</v>
      </c>
    </row>
    <row r="171" spans="1:17" ht="30" hidden="1" x14ac:dyDescent="0.25">
      <c r="A171" s="42">
        <v>135</v>
      </c>
      <c r="B171" s="27" t="s">
        <v>314</v>
      </c>
      <c r="C171" s="58" t="s">
        <v>315</v>
      </c>
      <c r="D171" s="29">
        <v>24257</v>
      </c>
      <c r="E171" s="43">
        <v>1.66</v>
      </c>
      <c r="F171" s="31">
        <v>1</v>
      </c>
      <c r="G171" s="32"/>
      <c r="H171" s="32"/>
      <c r="I171" s="32"/>
      <c r="J171" s="5"/>
      <c r="K171" s="33">
        <v>1.4</v>
      </c>
      <c r="L171" s="33">
        <v>1.68</v>
      </c>
      <c r="M171" s="33">
        <v>2.23</v>
      </c>
      <c r="N171" s="34">
        <v>2.57</v>
      </c>
      <c r="O171" s="36">
        <v>0</v>
      </c>
      <c r="P171" s="35">
        <f t="shared" si="27"/>
        <v>0</v>
      </c>
      <c r="Q171" s="124" t="e">
        <f t="shared" si="22"/>
        <v>#DIV/0!</v>
      </c>
    </row>
    <row r="172" spans="1:17" ht="30" hidden="1" x14ac:dyDescent="0.25">
      <c r="A172" s="42">
        <v>136</v>
      </c>
      <c r="B172" s="27" t="s">
        <v>316</v>
      </c>
      <c r="C172" s="58" t="s">
        <v>317</v>
      </c>
      <c r="D172" s="29">
        <v>24257</v>
      </c>
      <c r="E172" s="43">
        <v>2.77</v>
      </c>
      <c r="F172" s="31">
        <v>1</v>
      </c>
      <c r="G172" s="32"/>
      <c r="H172" s="32"/>
      <c r="I172" s="32"/>
      <c r="J172" s="5"/>
      <c r="K172" s="33">
        <v>1.4</v>
      </c>
      <c r="L172" s="33">
        <v>1.68</v>
      </c>
      <c r="M172" s="33">
        <v>2.23</v>
      </c>
      <c r="N172" s="34">
        <v>2.57</v>
      </c>
      <c r="O172" s="36">
        <v>0</v>
      </c>
      <c r="P172" s="35">
        <f t="shared" si="27"/>
        <v>0</v>
      </c>
      <c r="Q172" s="124" t="e">
        <f t="shared" si="22"/>
        <v>#DIV/0!</v>
      </c>
    </row>
    <row r="173" spans="1:17" ht="30" hidden="1" x14ac:dyDescent="0.25">
      <c r="A173" s="42">
        <v>137</v>
      </c>
      <c r="B173" s="27" t="s">
        <v>318</v>
      </c>
      <c r="C173" s="58" t="s">
        <v>319</v>
      </c>
      <c r="D173" s="29">
        <v>24257</v>
      </c>
      <c r="E173" s="43">
        <v>4.32</v>
      </c>
      <c r="F173" s="31">
        <v>1</v>
      </c>
      <c r="G173" s="32"/>
      <c r="H173" s="32"/>
      <c r="I173" s="32"/>
      <c r="J173" s="5"/>
      <c r="K173" s="33">
        <v>1.4</v>
      </c>
      <c r="L173" s="33">
        <v>1.68</v>
      </c>
      <c r="M173" s="33">
        <v>2.23</v>
      </c>
      <c r="N173" s="34">
        <v>2.57</v>
      </c>
      <c r="O173" s="36">
        <v>0</v>
      </c>
      <c r="P173" s="35">
        <f t="shared" si="27"/>
        <v>0</v>
      </c>
      <c r="Q173" s="124" t="e">
        <f t="shared" si="22"/>
        <v>#DIV/0!</v>
      </c>
    </row>
    <row r="174" spans="1:17" ht="30" hidden="1" x14ac:dyDescent="0.25">
      <c r="A174" s="42">
        <v>138</v>
      </c>
      <c r="B174" s="27" t="s">
        <v>320</v>
      </c>
      <c r="C174" s="58" t="s">
        <v>321</v>
      </c>
      <c r="D174" s="29">
        <v>24257</v>
      </c>
      <c r="E174" s="43">
        <v>1.29</v>
      </c>
      <c r="F174" s="31">
        <v>1</v>
      </c>
      <c r="G174" s="32"/>
      <c r="H174" s="32"/>
      <c r="I174" s="32"/>
      <c r="J174" s="5"/>
      <c r="K174" s="33">
        <v>1.4</v>
      </c>
      <c r="L174" s="33">
        <v>1.68</v>
      </c>
      <c r="M174" s="33">
        <v>2.23</v>
      </c>
      <c r="N174" s="34">
        <v>2.57</v>
      </c>
      <c r="O174" s="36">
        <v>0</v>
      </c>
      <c r="P174" s="35">
        <f t="shared" si="27"/>
        <v>0</v>
      </c>
      <c r="Q174" s="124" t="e">
        <f t="shared" si="22"/>
        <v>#DIV/0!</v>
      </c>
    </row>
    <row r="175" spans="1:17" ht="30" hidden="1" x14ac:dyDescent="0.25">
      <c r="A175" s="42">
        <v>139</v>
      </c>
      <c r="B175" s="27" t="s">
        <v>322</v>
      </c>
      <c r="C175" s="58" t="s">
        <v>323</v>
      </c>
      <c r="D175" s="29">
        <v>24257</v>
      </c>
      <c r="E175" s="43">
        <v>1.55</v>
      </c>
      <c r="F175" s="31">
        <v>1</v>
      </c>
      <c r="G175" s="32"/>
      <c r="H175" s="32"/>
      <c r="I175" s="32"/>
      <c r="J175" s="5"/>
      <c r="K175" s="33">
        <v>1.4</v>
      </c>
      <c r="L175" s="33">
        <v>1.68</v>
      </c>
      <c r="M175" s="33">
        <v>2.23</v>
      </c>
      <c r="N175" s="34">
        <v>2.57</v>
      </c>
      <c r="O175" s="36">
        <v>0</v>
      </c>
      <c r="P175" s="35">
        <f t="shared" si="27"/>
        <v>0</v>
      </c>
      <c r="Q175" s="124" t="e">
        <f t="shared" si="22"/>
        <v>#DIV/0!</v>
      </c>
    </row>
    <row r="176" spans="1:17" ht="30" hidden="1" x14ac:dyDescent="0.25">
      <c r="A176" s="42">
        <v>140</v>
      </c>
      <c r="B176" s="27" t="s">
        <v>324</v>
      </c>
      <c r="C176" s="58" t="s">
        <v>325</v>
      </c>
      <c r="D176" s="29">
        <v>24257</v>
      </c>
      <c r="E176" s="43">
        <v>1.71</v>
      </c>
      <c r="F176" s="31">
        <v>1</v>
      </c>
      <c r="G176" s="32"/>
      <c r="H176" s="32"/>
      <c r="I176" s="32"/>
      <c r="J176" s="5"/>
      <c r="K176" s="33">
        <v>1.4</v>
      </c>
      <c r="L176" s="33">
        <v>1.68</v>
      </c>
      <c r="M176" s="33">
        <v>2.23</v>
      </c>
      <c r="N176" s="34">
        <v>2.57</v>
      </c>
      <c r="O176" s="36">
        <v>0</v>
      </c>
      <c r="P176" s="35">
        <f t="shared" si="27"/>
        <v>0</v>
      </c>
      <c r="Q176" s="124" t="e">
        <f t="shared" si="22"/>
        <v>#DIV/0!</v>
      </c>
    </row>
    <row r="177" spans="1:17" ht="30" hidden="1" x14ac:dyDescent="0.25">
      <c r="A177" s="42">
        <v>141</v>
      </c>
      <c r="B177" s="27" t="s">
        <v>326</v>
      </c>
      <c r="C177" s="58" t="s">
        <v>327</v>
      </c>
      <c r="D177" s="29">
        <v>24257</v>
      </c>
      <c r="E177" s="43">
        <v>2.29</v>
      </c>
      <c r="F177" s="31">
        <v>1</v>
      </c>
      <c r="G177" s="32"/>
      <c r="H177" s="32"/>
      <c r="I177" s="32"/>
      <c r="J177" s="5"/>
      <c r="K177" s="33">
        <v>1.4</v>
      </c>
      <c r="L177" s="33">
        <v>1.68</v>
      </c>
      <c r="M177" s="33">
        <v>2.23</v>
      </c>
      <c r="N177" s="34">
        <v>2.57</v>
      </c>
      <c r="O177" s="36">
        <v>0</v>
      </c>
      <c r="P177" s="35">
        <f t="shared" si="27"/>
        <v>0</v>
      </c>
      <c r="Q177" s="124" t="e">
        <f t="shared" si="22"/>
        <v>#DIV/0!</v>
      </c>
    </row>
    <row r="178" spans="1:17" ht="30" hidden="1" x14ac:dyDescent="0.25">
      <c r="A178" s="42">
        <v>142</v>
      </c>
      <c r="B178" s="27" t="s">
        <v>328</v>
      </c>
      <c r="C178" s="58" t="s">
        <v>329</v>
      </c>
      <c r="D178" s="29">
        <v>24257</v>
      </c>
      <c r="E178" s="43">
        <v>2.4900000000000002</v>
      </c>
      <c r="F178" s="31">
        <v>1</v>
      </c>
      <c r="G178" s="32"/>
      <c r="H178" s="32"/>
      <c r="I178" s="32"/>
      <c r="J178" s="5"/>
      <c r="K178" s="33">
        <v>1.4</v>
      </c>
      <c r="L178" s="33">
        <v>1.68</v>
      </c>
      <c r="M178" s="33">
        <v>2.23</v>
      </c>
      <c r="N178" s="34">
        <v>2.57</v>
      </c>
      <c r="O178" s="36">
        <v>0</v>
      </c>
      <c r="P178" s="35">
        <f t="shared" si="27"/>
        <v>0</v>
      </c>
      <c r="Q178" s="124" t="e">
        <f t="shared" si="22"/>
        <v>#DIV/0!</v>
      </c>
    </row>
    <row r="179" spans="1:17" ht="30" hidden="1" x14ac:dyDescent="0.25">
      <c r="A179" s="42">
        <v>143</v>
      </c>
      <c r="B179" s="27" t="s">
        <v>330</v>
      </c>
      <c r="C179" s="58" t="s">
        <v>331</v>
      </c>
      <c r="D179" s="29">
        <v>24257</v>
      </c>
      <c r="E179" s="43">
        <v>2.79</v>
      </c>
      <c r="F179" s="31">
        <v>1</v>
      </c>
      <c r="G179" s="32"/>
      <c r="H179" s="32"/>
      <c r="I179" s="32"/>
      <c r="J179" s="5"/>
      <c r="K179" s="33">
        <v>1.4</v>
      </c>
      <c r="L179" s="33">
        <v>1.68</v>
      </c>
      <c r="M179" s="33">
        <v>2.23</v>
      </c>
      <c r="N179" s="34">
        <v>2.57</v>
      </c>
      <c r="O179" s="36">
        <v>0</v>
      </c>
      <c r="P179" s="35">
        <f t="shared" si="27"/>
        <v>0</v>
      </c>
      <c r="Q179" s="124" t="e">
        <f t="shared" si="22"/>
        <v>#DIV/0!</v>
      </c>
    </row>
    <row r="180" spans="1:17" ht="30" hidden="1" x14ac:dyDescent="0.25">
      <c r="A180" s="42">
        <v>144</v>
      </c>
      <c r="B180" s="27" t="s">
        <v>332</v>
      </c>
      <c r="C180" s="58" t="s">
        <v>333</v>
      </c>
      <c r="D180" s="29">
        <v>24257</v>
      </c>
      <c r="E180" s="43">
        <v>3.95</v>
      </c>
      <c r="F180" s="31">
        <v>1</v>
      </c>
      <c r="G180" s="32"/>
      <c r="H180" s="32"/>
      <c r="I180" s="32"/>
      <c r="J180" s="5"/>
      <c r="K180" s="33">
        <v>1.4</v>
      </c>
      <c r="L180" s="33">
        <v>1.68</v>
      </c>
      <c r="M180" s="33">
        <v>2.23</v>
      </c>
      <c r="N180" s="34">
        <v>2.57</v>
      </c>
      <c r="O180" s="36">
        <v>0</v>
      </c>
      <c r="P180" s="35">
        <f t="shared" si="27"/>
        <v>0</v>
      </c>
      <c r="Q180" s="124" t="e">
        <f t="shared" si="22"/>
        <v>#DIV/0!</v>
      </c>
    </row>
    <row r="181" spans="1:17" ht="30" hidden="1" x14ac:dyDescent="0.25">
      <c r="A181" s="42">
        <v>145</v>
      </c>
      <c r="B181" s="27" t="s">
        <v>334</v>
      </c>
      <c r="C181" s="58" t="s">
        <v>335</v>
      </c>
      <c r="D181" s="29">
        <v>24257</v>
      </c>
      <c r="E181" s="43">
        <v>2.38</v>
      </c>
      <c r="F181" s="31">
        <v>1</v>
      </c>
      <c r="G181" s="32"/>
      <c r="H181" s="32"/>
      <c r="I181" s="32"/>
      <c r="J181" s="5"/>
      <c r="K181" s="33">
        <v>1.4</v>
      </c>
      <c r="L181" s="33">
        <v>1.68</v>
      </c>
      <c r="M181" s="33">
        <v>2.23</v>
      </c>
      <c r="N181" s="34">
        <v>2.57</v>
      </c>
      <c r="O181" s="26">
        <v>0</v>
      </c>
      <c r="P181" s="35">
        <f t="shared" si="27"/>
        <v>0</v>
      </c>
      <c r="Q181" s="124" t="e">
        <f t="shared" si="22"/>
        <v>#DIV/0!</v>
      </c>
    </row>
    <row r="182" spans="1:17" ht="30" hidden="1" x14ac:dyDescent="0.25">
      <c r="A182" s="42">
        <v>146</v>
      </c>
      <c r="B182" s="27" t="s">
        <v>336</v>
      </c>
      <c r="C182" s="58" t="s">
        <v>337</v>
      </c>
      <c r="D182" s="29">
        <v>24257</v>
      </c>
      <c r="E182" s="43">
        <v>2.63</v>
      </c>
      <c r="F182" s="31">
        <v>1</v>
      </c>
      <c r="G182" s="32"/>
      <c r="H182" s="32"/>
      <c r="I182" s="32"/>
      <c r="J182" s="5"/>
      <c r="K182" s="33">
        <v>1.4</v>
      </c>
      <c r="L182" s="33">
        <v>1.68</v>
      </c>
      <c r="M182" s="33">
        <v>2.23</v>
      </c>
      <c r="N182" s="34">
        <v>2.57</v>
      </c>
      <c r="O182" s="26">
        <v>0</v>
      </c>
      <c r="P182" s="35">
        <f t="shared" si="27"/>
        <v>0</v>
      </c>
      <c r="Q182" s="124" t="e">
        <f t="shared" si="22"/>
        <v>#DIV/0!</v>
      </c>
    </row>
    <row r="183" spans="1:17" ht="30" hidden="1" x14ac:dyDescent="0.25">
      <c r="A183" s="42">
        <v>147</v>
      </c>
      <c r="B183" s="27" t="s">
        <v>338</v>
      </c>
      <c r="C183" s="58" t="s">
        <v>339</v>
      </c>
      <c r="D183" s="29">
        <v>24257</v>
      </c>
      <c r="E183" s="43">
        <v>2.17</v>
      </c>
      <c r="F183" s="31">
        <v>1</v>
      </c>
      <c r="G183" s="32"/>
      <c r="H183" s="32"/>
      <c r="I183" s="32"/>
      <c r="J183" s="5"/>
      <c r="K183" s="33">
        <v>1.4</v>
      </c>
      <c r="L183" s="33">
        <v>1.68</v>
      </c>
      <c r="M183" s="33">
        <v>2.23</v>
      </c>
      <c r="N183" s="34">
        <v>2.57</v>
      </c>
      <c r="O183" s="36">
        <v>0</v>
      </c>
      <c r="P183" s="35">
        <f t="shared" si="27"/>
        <v>0</v>
      </c>
      <c r="Q183" s="124" t="e">
        <f t="shared" si="22"/>
        <v>#DIV/0!</v>
      </c>
    </row>
    <row r="184" spans="1:17" ht="30" hidden="1" x14ac:dyDescent="0.25">
      <c r="A184" s="42">
        <v>148</v>
      </c>
      <c r="B184" s="27" t="s">
        <v>340</v>
      </c>
      <c r="C184" s="58" t="s">
        <v>341</v>
      </c>
      <c r="D184" s="29">
        <v>24257</v>
      </c>
      <c r="E184" s="43">
        <v>3.43</v>
      </c>
      <c r="F184" s="31">
        <v>1</v>
      </c>
      <c r="G184" s="32"/>
      <c r="H184" s="32"/>
      <c r="I184" s="32"/>
      <c r="J184" s="5"/>
      <c r="K184" s="33">
        <v>1.4</v>
      </c>
      <c r="L184" s="33">
        <v>1.68</v>
      </c>
      <c r="M184" s="33">
        <v>2.23</v>
      </c>
      <c r="N184" s="34">
        <v>2.57</v>
      </c>
      <c r="O184" s="36">
        <v>0</v>
      </c>
      <c r="P184" s="35">
        <f t="shared" si="27"/>
        <v>0</v>
      </c>
      <c r="Q184" s="124" t="e">
        <f t="shared" si="22"/>
        <v>#DIV/0!</v>
      </c>
    </row>
    <row r="185" spans="1:17" ht="30" hidden="1" x14ac:dyDescent="0.25">
      <c r="A185" s="42">
        <v>149</v>
      </c>
      <c r="B185" s="27" t="s">
        <v>342</v>
      </c>
      <c r="C185" s="58" t="s">
        <v>343</v>
      </c>
      <c r="D185" s="29">
        <v>24257</v>
      </c>
      <c r="E185" s="43">
        <v>4.2699999999999996</v>
      </c>
      <c r="F185" s="31">
        <v>1</v>
      </c>
      <c r="G185" s="32"/>
      <c r="H185" s="32"/>
      <c r="I185" s="32"/>
      <c r="J185" s="5"/>
      <c r="K185" s="33">
        <v>1.4</v>
      </c>
      <c r="L185" s="33">
        <v>1.68</v>
      </c>
      <c r="M185" s="33">
        <v>2.23</v>
      </c>
      <c r="N185" s="34">
        <v>2.57</v>
      </c>
      <c r="O185" s="36">
        <v>0</v>
      </c>
      <c r="P185" s="35">
        <f t="shared" si="27"/>
        <v>0</v>
      </c>
      <c r="Q185" s="124" t="e">
        <f t="shared" si="22"/>
        <v>#DIV/0!</v>
      </c>
    </row>
    <row r="186" spans="1:17" ht="30" hidden="1" x14ac:dyDescent="0.25">
      <c r="A186" s="42">
        <v>150</v>
      </c>
      <c r="B186" s="27" t="s">
        <v>344</v>
      </c>
      <c r="C186" s="58" t="s">
        <v>345</v>
      </c>
      <c r="D186" s="29">
        <v>24257</v>
      </c>
      <c r="E186" s="48">
        <v>3.66</v>
      </c>
      <c r="F186" s="31">
        <v>1</v>
      </c>
      <c r="G186" s="32"/>
      <c r="H186" s="32"/>
      <c r="I186" s="32"/>
      <c r="J186" s="5"/>
      <c r="K186" s="33">
        <v>1.4</v>
      </c>
      <c r="L186" s="33">
        <v>1.68</v>
      </c>
      <c r="M186" s="33">
        <v>2.23</v>
      </c>
      <c r="N186" s="34">
        <v>2.57</v>
      </c>
      <c r="O186" s="36">
        <v>0</v>
      </c>
      <c r="P186" s="35">
        <f t="shared" si="27"/>
        <v>0</v>
      </c>
      <c r="Q186" s="124" t="e">
        <f t="shared" si="22"/>
        <v>#DIV/0!</v>
      </c>
    </row>
    <row r="187" spans="1:17" ht="45" hidden="1" x14ac:dyDescent="0.25">
      <c r="A187" s="42">
        <v>151</v>
      </c>
      <c r="B187" s="27" t="s">
        <v>346</v>
      </c>
      <c r="C187" s="58" t="s">
        <v>347</v>
      </c>
      <c r="D187" s="29">
        <v>24257</v>
      </c>
      <c r="E187" s="43">
        <v>2.81</v>
      </c>
      <c r="F187" s="31">
        <v>1</v>
      </c>
      <c r="G187" s="32"/>
      <c r="H187" s="32"/>
      <c r="I187" s="32"/>
      <c r="J187" s="5"/>
      <c r="K187" s="33">
        <v>1.4</v>
      </c>
      <c r="L187" s="33">
        <v>1.68</v>
      </c>
      <c r="M187" s="33">
        <v>2.23</v>
      </c>
      <c r="N187" s="34">
        <v>2.57</v>
      </c>
      <c r="O187" s="36">
        <v>0</v>
      </c>
      <c r="P187" s="35">
        <f t="shared" si="27"/>
        <v>0</v>
      </c>
      <c r="Q187" s="124" t="e">
        <f t="shared" si="22"/>
        <v>#DIV/0!</v>
      </c>
    </row>
    <row r="188" spans="1:17" ht="45" hidden="1" x14ac:dyDescent="0.25">
      <c r="A188" s="42">
        <v>152</v>
      </c>
      <c r="B188" s="27" t="s">
        <v>348</v>
      </c>
      <c r="C188" s="58" t="s">
        <v>349</v>
      </c>
      <c r="D188" s="29">
        <v>24257</v>
      </c>
      <c r="E188" s="43">
        <v>3.42</v>
      </c>
      <c r="F188" s="31">
        <v>1</v>
      </c>
      <c r="G188" s="32"/>
      <c r="H188" s="32"/>
      <c r="I188" s="32"/>
      <c r="J188" s="5"/>
      <c r="K188" s="33">
        <v>1.4</v>
      </c>
      <c r="L188" s="33">
        <v>1.68</v>
      </c>
      <c r="M188" s="33">
        <v>2.23</v>
      </c>
      <c r="N188" s="34">
        <v>2.57</v>
      </c>
      <c r="O188" s="36">
        <v>0</v>
      </c>
      <c r="P188" s="35">
        <f t="shared" si="27"/>
        <v>0</v>
      </c>
      <c r="Q188" s="124" t="e">
        <f t="shared" si="22"/>
        <v>#DIV/0!</v>
      </c>
    </row>
    <row r="189" spans="1:17" ht="45" hidden="1" x14ac:dyDescent="0.25">
      <c r="A189" s="42">
        <v>153</v>
      </c>
      <c r="B189" s="27" t="s">
        <v>350</v>
      </c>
      <c r="C189" s="58" t="s">
        <v>351</v>
      </c>
      <c r="D189" s="29">
        <v>24257</v>
      </c>
      <c r="E189" s="43">
        <v>5.31</v>
      </c>
      <c r="F189" s="31">
        <v>1</v>
      </c>
      <c r="G189" s="32"/>
      <c r="H189" s="32"/>
      <c r="I189" s="32"/>
      <c r="J189" s="5"/>
      <c r="K189" s="33">
        <v>1.4</v>
      </c>
      <c r="L189" s="33">
        <v>1.68</v>
      </c>
      <c r="M189" s="33">
        <v>2.23</v>
      </c>
      <c r="N189" s="34">
        <v>2.57</v>
      </c>
      <c r="O189" s="36">
        <v>0</v>
      </c>
      <c r="P189" s="35">
        <f t="shared" si="27"/>
        <v>0</v>
      </c>
      <c r="Q189" s="124" t="e">
        <f t="shared" si="22"/>
        <v>#DIV/0!</v>
      </c>
    </row>
    <row r="190" spans="1:17" ht="30" hidden="1" x14ac:dyDescent="0.25">
      <c r="A190" s="42">
        <v>154</v>
      </c>
      <c r="B190" s="27" t="s">
        <v>352</v>
      </c>
      <c r="C190" s="58" t="s">
        <v>353</v>
      </c>
      <c r="D190" s="29">
        <v>24257</v>
      </c>
      <c r="E190" s="43">
        <v>2.86</v>
      </c>
      <c r="F190" s="31">
        <v>1</v>
      </c>
      <c r="G190" s="32"/>
      <c r="H190" s="32"/>
      <c r="I190" s="32"/>
      <c r="J190" s="5"/>
      <c r="K190" s="33">
        <v>1.4</v>
      </c>
      <c r="L190" s="33">
        <v>1.68</v>
      </c>
      <c r="M190" s="33">
        <v>2.23</v>
      </c>
      <c r="N190" s="34">
        <v>2.57</v>
      </c>
      <c r="O190" s="36">
        <v>0</v>
      </c>
      <c r="P190" s="35">
        <f t="shared" si="27"/>
        <v>0</v>
      </c>
      <c r="Q190" s="124" t="e">
        <f t="shared" si="22"/>
        <v>#DIV/0!</v>
      </c>
    </row>
    <row r="191" spans="1:17" ht="30" hidden="1" x14ac:dyDescent="0.25">
      <c r="A191" s="42">
        <v>155</v>
      </c>
      <c r="B191" s="27" t="s">
        <v>354</v>
      </c>
      <c r="C191" s="58" t="s">
        <v>355</v>
      </c>
      <c r="D191" s="29">
        <v>24257</v>
      </c>
      <c r="E191" s="43">
        <v>4.3099999999999996</v>
      </c>
      <c r="F191" s="31">
        <v>1</v>
      </c>
      <c r="G191" s="32"/>
      <c r="H191" s="32"/>
      <c r="I191" s="32"/>
      <c r="J191" s="5"/>
      <c r="K191" s="33">
        <v>1.4</v>
      </c>
      <c r="L191" s="33">
        <v>1.68</v>
      </c>
      <c r="M191" s="33">
        <v>2.23</v>
      </c>
      <c r="N191" s="34">
        <v>2.57</v>
      </c>
      <c r="O191" s="36">
        <v>0</v>
      </c>
      <c r="P191" s="35">
        <f t="shared" si="27"/>
        <v>0</v>
      </c>
      <c r="Q191" s="124" t="e">
        <f t="shared" si="22"/>
        <v>#DIV/0!</v>
      </c>
    </row>
    <row r="192" spans="1:17" ht="45" hidden="1" x14ac:dyDescent="0.25">
      <c r="A192" s="42">
        <v>156</v>
      </c>
      <c r="B192" s="27" t="s">
        <v>356</v>
      </c>
      <c r="C192" s="58" t="s">
        <v>357</v>
      </c>
      <c r="D192" s="29">
        <v>24257</v>
      </c>
      <c r="E192" s="43">
        <v>2.93</v>
      </c>
      <c r="F192" s="31">
        <v>1</v>
      </c>
      <c r="G192" s="32"/>
      <c r="H192" s="32"/>
      <c r="I192" s="32"/>
      <c r="J192" s="5"/>
      <c r="K192" s="33">
        <v>1.4</v>
      </c>
      <c r="L192" s="33">
        <v>1.68</v>
      </c>
      <c r="M192" s="33">
        <v>2.23</v>
      </c>
      <c r="N192" s="34">
        <v>2.57</v>
      </c>
      <c r="O192" s="36"/>
      <c r="P192" s="35"/>
      <c r="Q192" s="124" t="e">
        <f t="shared" si="22"/>
        <v>#DIV/0!</v>
      </c>
    </row>
    <row r="193" spans="1:17" ht="45" hidden="1" x14ac:dyDescent="0.25">
      <c r="A193" s="42">
        <v>157</v>
      </c>
      <c r="B193" s="27" t="s">
        <v>358</v>
      </c>
      <c r="C193" s="58" t="s">
        <v>359</v>
      </c>
      <c r="D193" s="29">
        <v>24257</v>
      </c>
      <c r="E193" s="43">
        <v>1.24</v>
      </c>
      <c r="F193" s="31">
        <v>1</v>
      </c>
      <c r="G193" s="32"/>
      <c r="H193" s="32"/>
      <c r="I193" s="32"/>
      <c r="J193" s="5"/>
      <c r="K193" s="33">
        <v>1.4</v>
      </c>
      <c r="L193" s="33">
        <v>1.68</v>
      </c>
      <c r="M193" s="33">
        <v>2.23</v>
      </c>
      <c r="N193" s="34">
        <v>2.57</v>
      </c>
      <c r="O193" s="36"/>
      <c r="P193" s="35"/>
      <c r="Q193" s="124" t="e">
        <f t="shared" si="22"/>
        <v>#DIV/0!</v>
      </c>
    </row>
    <row r="194" spans="1:17" ht="45" hidden="1" x14ac:dyDescent="0.25">
      <c r="A194" s="42">
        <v>158</v>
      </c>
      <c r="B194" s="89" t="s">
        <v>360</v>
      </c>
      <c r="C194" s="90" t="s">
        <v>361</v>
      </c>
      <c r="D194" s="29">
        <v>24257</v>
      </c>
      <c r="E194" s="56">
        <v>0.4</v>
      </c>
      <c r="F194" s="31">
        <v>1</v>
      </c>
      <c r="G194" s="32"/>
      <c r="H194" s="32"/>
      <c r="I194" s="32"/>
      <c r="J194" s="57">
        <v>0.55630000000000002</v>
      </c>
      <c r="K194" s="33">
        <v>1.4</v>
      </c>
      <c r="L194" s="33">
        <v>1.68</v>
      </c>
      <c r="M194" s="33">
        <v>2.23</v>
      </c>
      <c r="N194" s="34">
        <v>2.57</v>
      </c>
      <c r="O194" s="36">
        <v>0</v>
      </c>
      <c r="P194" s="35"/>
      <c r="Q194" s="124" t="e">
        <f t="shared" si="22"/>
        <v>#DIV/0!</v>
      </c>
    </row>
    <row r="195" spans="1:17" ht="45" hidden="1" x14ac:dyDescent="0.25">
      <c r="A195" s="42">
        <v>159</v>
      </c>
      <c r="B195" s="89" t="s">
        <v>362</v>
      </c>
      <c r="C195" s="58" t="s">
        <v>363</v>
      </c>
      <c r="D195" s="29">
        <v>24257</v>
      </c>
      <c r="E195" s="56">
        <v>0.76</v>
      </c>
      <c r="F195" s="31">
        <v>1</v>
      </c>
      <c r="G195" s="32"/>
      <c r="H195" s="32"/>
      <c r="I195" s="32"/>
      <c r="J195" s="57">
        <v>0.41670000000000001</v>
      </c>
      <c r="K195" s="33">
        <v>1.4</v>
      </c>
      <c r="L195" s="33">
        <v>1.68</v>
      </c>
      <c r="M195" s="33">
        <v>2.23</v>
      </c>
      <c r="N195" s="34">
        <v>2.57</v>
      </c>
      <c r="O195" s="36">
        <v>0</v>
      </c>
      <c r="P195" s="35"/>
      <c r="Q195" s="124" t="e">
        <f t="shared" si="22"/>
        <v>#DIV/0!</v>
      </c>
    </row>
    <row r="196" spans="1:17" ht="45" hidden="1" x14ac:dyDescent="0.25">
      <c r="A196" s="42">
        <v>160</v>
      </c>
      <c r="B196" s="89" t="s">
        <v>364</v>
      </c>
      <c r="C196" s="58" t="s">
        <v>365</v>
      </c>
      <c r="D196" s="29">
        <v>24257</v>
      </c>
      <c r="E196" s="56">
        <v>1.07</v>
      </c>
      <c r="F196" s="31">
        <v>1</v>
      </c>
      <c r="G196" s="32"/>
      <c r="H196" s="32"/>
      <c r="I196" s="32"/>
      <c r="J196" s="57">
        <v>0.23710000000000001</v>
      </c>
      <c r="K196" s="33">
        <v>1.4</v>
      </c>
      <c r="L196" s="33">
        <v>1.68</v>
      </c>
      <c r="M196" s="33">
        <v>2.23</v>
      </c>
      <c r="N196" s="34">
        <v>2.57</v>
      </c>
      <c r="O196" s="36">
        <v>0</v>
      </c>
      <c r="P196" s="35"/>
      <c r="Q196" s="124" t="e">
        <f t="shared" si="22"/>
        <v>#DIV/0!</v>
      </c>
    </row>
    <row r="197" spans="1:17" ht="45" hidden="1" x14ac:dyDescent="0.25">
      <c r="A197" s="42">
        <v>161</v>
      </c>
      <c r="B197" s="89" t="s">
        <v>366</v>
      </c>
      <c r="C197" s="58" t="s">
        <v>367</v>
      </c>
      <c r="D197" s="29">
        <v>24257</v>
      </c>
      <c r="E197" s="56">
        <v>1.37</v>
      </c>
      <c r="F197" s="31">
        <v>1</v>
      </c>
      <c r="G197" s="32"/>
      <c r="H197" s="32"/>
      <c r="I197" s="32"/>
      <c r="J197" s="57">
        <v>0.1875</v>
      </c>
      <c r="K197" s="33">
        <v>1.4</v>
      </c>
      <c r="L197" s="33">
        <v>1.68</v>
      </c>
      <c r="M197" s="33">
        <v>2.23</v>
      </c>
      <c r="N197" s="34">
        <v>2.57</v>
      </c>
      <c r="O197" s="36">
        <v>0</v>
      </c>
      <c r="P197" s="35"/>
      <c r="Q197" s="124" t="e">
        <f t="shared" si="22"/>
        <v>#DIV/0!</v>
      </c>
    </row>
    <row r="198" spans="1:17" ht="45" hidden="1" x14ac:dyDescent="0.25">
      <c r="A198" s="42">
        <v>162</v>
      </c>
      <c r="B198" s="89" t="s">
        <v>368</v>
      </c>
      <c r="C198" s="58" t="s">
        <v>369</v>
      </c>
      <c r="D198" s="29">
        <v>24257</v>
      </c>
      <c r="E198" s="56">
        <v>2.16</v>
      </c>
      <c r="F198" s="31">
        <v>1</v>
      </c>
      <c r="G198" s="32"/>
      <c r="H198" s="32"/>
      <c r="I198" s="32"/>
      <c r="J198" s="57">
        <v>0.32500000000000001</v>
      </c>
      <c r="K198" s="33">
        <v>1.4</v>
      </c>
      <c r="L198" s="33">
        <v>1.68</v>
      </c>
      <c r="M198" s="33">
        <v>2.23</v>
      </c>
      <c r="N198" s="34">
        <v>2.57</v>
      </c>
      <c r="O198" s="36">
        <v>0</v>
      </c>
      <c r="P198" s="35"/>
      <c r="Q198" s="124" t="e">
        <f t="shared" si="22"/>
        <v>#DIV/0!</v>
      </c>
    </row>
    <row r="199" spans="1:17" ht="45" hidden="1" x14ac:dyDescent="0.25">
      <c r="A199" s="42">
        <v>163</v>
      </c>
      <c r="B199" s="89" t="s">
        <v>370</v>
      </c>
      <c r="C199" s="58" t="s">
        <v>371</v>
      </c>
      <c r="D199" s="29">
        <v>24257</v>
      </c>
      <c r="E199" s="56">
        <v>2.68</v>
      </c>
      <c r="F199" s="31">
        <v>1</v>
      </c>
      <c r="G199" s="32"/>
      <c r="H199" s="32"/>
      <c r="I199" s="32"/>
      <c r="J199" s="57">
        <v>8.7599999999999997E-2</v>
      </c>
      <c r="K199" s="33">
        <v>1.4</v>
      </c>
      <c r="L199" s="33">
        <v>1.68</v>
      </c>
      <c r="M199" s="33">
        <v>2.23</v>
      </c>
      <c r="N199" s="34">
        <v>2.57</v>
      </c>
      <c r="O199" s="36">
        <v>0</v>
      </c>
      <c r="P199" s="35"/>
      <c r="Q199" s="124" t="e">
        <f t="shared" si="22"/>
        <v>#DIV/0!</v>
      </c>
    </row>
    <row r="200" spans="1:17" ht="45" hidden="1" x14ac:dyDescent="0.25">
      <c r="A200" s="42">
        <v>164</v>
      </c>
      <c r="B200" s="89" t="s">
        <v>372</v>
      </c>
      <c r="C200" s="58" t="s">
        <v>373</v>
      </c>
      <c r="D200" s="29">
        <v>24257</v>
      </c>
      <c r="E200" s="56">
        <v>3.53</v>
      </c>
      <c r="F200" s="31">
        <v>1</v>
      </c>
      <c r="G200" s="32"/>
      <c r="H200" s="32"/>
      <c r="I200" s="32"/>
      <c r="J200" s="57">
        <v>7.1099999999999997E-2</v>
      </c>
      <c r="K200" s="33">
        <v>1.4</v>
      </c>
      <c r="L200" s="33">
        <v>1.68</v>
      </c>
      <c r="M200" s="33">
        <v>2.23</v>
      </c>
      <c r="N200" s="34">
        <v>2.57</v>
      </c>
      <c r="O200" s="36">
        <v>0</v>
      </c>
      <c r="P200" s="35"/>
      <c r="Q200" s="124" t="e">
        <f t="shared" si="22"/>
        <v>#DIV/0!</v>
      </c>
    </row>
    <row r="201" spans="1:17" ht="45" hidden="1" x14ac:dyDescent="0.25">
      <c r="A201" s="42">
        <v>165</v>
      </c>
      <c r="B201" s="89" t="s">
        <v>374</v>
      </c>
      <c r="C201" s="58" t="s">
        <v>375</v>
      </c>
      <c r="D201" s="29">
        <v>24257</v>
      </c>
      <c r="E201" s="56">
        <v>4.4400000000000004</v>
      </c>
      <c r="F201" s="31">
        <v>1</v>
      </c>
      <c r="G201" s="32"/>
      <c r="H201" s="32"/>
      <c r="I201" s="32"/>
      <c r="J201" s="57">
        <v>7.7700000000000005E-2</v>
      </c>
      <c r="K201" s="33">
        <v>1.4</v>
      </c>
      <c r="L201" s="33">
        <v>1.68</v>
      </c>
      <c r="M201" s="33">
        <v>2.23</v>
      </c>
      <c r="N201" s="34">
        <v>2.57</v>
      </c>
      <c r="O201" s="36">
        <v>0</v>
      </c>
      <c r="P201" s="35"/>
      <c r="Q201" s="124" t="e">
        <f t="shared" si="22"/>
        <v>#DIV/0!</v>
      </c>
    </row>
    <row r="202" spans="1:17" ht="45" hidden="1" x14ac:dyDescent="0.25">
      <c r="A202" s="42">
        <v>166</v>
      </c>
      <c r="B202" s="89" t="s">
        <v>376</v>
      </c>
      <c r="C202" s="58" t="s">
        <v>377</v>
      </c>
      <c r="D202" s="29">
        <v>24257</v>
      </c>
      <c r="E202" s="56">
        <v>4.88</v>
      </c>
      <c r="F202" s="31">
        <v>1</v>
      </c>
      <c r="G202" s="32"/>
      <c r="H202" s="32"/>
      <c r="I202" s="32"/>
      <c r="J202" s="57">
        <v>5.8400000000000001E-2</v>
      </c>
      <c r="K202" s="33">
        <v>1.4</v>
      </c>
      <c r="L202" s="33">
        <v>1.68</v>
      </c>
      <c r="M202" s="33">
        <v>2.23</v>
      </c>
      <c r="N202" s="34">
        <v>2.57</v>
      </c>
      <c r="O202" s="36">
        <v>0</v>
      </c>
      <c r="P202" s="35"/>
      <c r="Q202" s="124" t="e">
        <f t="shared" si="22"/>
        <v>#DIV/0!</v>
      </c>
    </row>
    <row r="203" spans="1:17" ht="45" hidden="1" x14ac:dyDescent="0.25">
      <c r="A203" s="42">
        <v>167</v>
      </c>
      <c r="B203" s="89" t="s">
        <v>378</v>
      </c>
      <c r="C203" s="58" t="s">
        <v>379</v>
      </c>
      <c r="D203" s="29">
        <v>24257</v>
      </c>
      <c r="E203" s="56">
        <v>5.25</v>
      </c>
      <c r="F203" s="31">
        <v>1</v>
      </c>
      <c r="G203" s="32"/>
      <c r="H203" s="32"/>
      <c r="I203" s="32"/>
      <c r="J203" s="57">
        <v>5.79E-2</v>
      </c>
      <c r="K203" s="33">
        <v>1.4</v>
      </c>
      <c r="L203" s="33">
        <v>1.68</v>
      </c>
      <c r="M203" s="33">
        <v>2.23</v>
      </c>
      <c r="N203" s="34">
        <v>2.57</v>
      </c>
      <c r="O203" s="36">
        <v>0</v>
      </c>
      <c r="P203" s="35"/>
      <c r="Q203" s="124" t="e">
        <f t="shared" si="22"/>
        <v>#DIV/0!</v>
      </c>
    </row>
    <row r="204" spans="1:17" ht="45" hidden="1" x14ac:dyDescent="0.25">
      <c r="A204" s="42">
        <v>168</v>
      </c>
      <c r="B204" s="89" t="s">
        <v>380</v>
      </c>
      <c r="C204" s="58" t="s">
        <v>381</v>
      </c>
      <c r="D204" s="29">
        <v>24257</v>
      </c>
      <c r="E204" s="56">
        <v>5.74</v>
      </c>
      <c r="F204" s="31">
        <v>1</v>
      </c>
      <c r="G204" s="32"/>
      <c r="H204" s="32"/>
      <c r="I204" s="32"/>
      <c r="J204" s="57">
        <v>7.2700000000000001E-2</v>
      </c>
      <c r="K204" s="33">
        <v>1.4</v>
      </c>
      <c r="L204" s="33">
        <v>1.68</v>
      </c>
      <c r="M204" s="33">
        <v>2.23</v>
      </c>
      <c r="N204" s="34">
        <v>2.57</v>
      </c>
      <c r="O204" s="36">
        <v>0</v>
      </c>
      <c r="P204" s="35"/>
      <c r="Q204" s="124" t="e">
        <f t="shared" si="22"/>
        <v>#DIV/0!</v>
      </c>
    </row>
    <row r="205" spans="1:17" ht="45" hidden="1" x14ac:dyDescent="0.25">
      <c r="A205" s="42">
        <v>169</v>
      </c>
      <c r="B205" s="89" t="s">
        <v>382</v>
      </c>
      <c r="C205" s="58" t="s">
        <v>383</v>
      </c>
      <c r="D205" s="29">
        <v>24257</v>
      </c>
      <c r="E205" s="56">
        <v>6.76</v>
      </c>
      <c r="F205" s="31">
        <v>1</v>
      </c>
      <c r="G205" s="32"/>
      <c r="H205" s="32"/>
      <c r="I205" s="32"/>
      <c r="J205" s="57">
        <v>5.8999999999999997E-2</v>
      </c>
      <c r="K205" s="33">
        <v>1.4</v>
      </c>
      <c r="L205" s="33">
        <v>1.68</v>
      </c>
      <c r="M205" s="33">
        <v>2.23</v>
      </c>
      <c r="N205" s="34">
        <v>2.57</v>
      </c>
      <c r="O205" s="36">
        <v>0</v>
      </c>
      <c r="P205" s="35"/>
      <c r="Q205" s="124" t="e">
        <f t="shared" si="22"/>
        <v>#DIV/0!</v>
      </c>
    </row>
    <row r="206" spans="1:17" ht="45" hidden="1" x14ac:dyDescent="0.25">
      <c r="A206" s="42">
        <v>170</v>
      </c>
      <c r="B206" s="89" t="s">
        <v>384</v>
      </c>
      <c r="C206" s="58" t="s">
        <v>385</v>
      </c>
      <c r="D206" s="29">
        <v>24257</v>
      </c>
      <c r="E206" s="56">
        <v>8.07</v>
      </c>
      <c r="F206" s="31">
        <v>1</v>
      </c>
      <c r="G206" s="32"/>
      <c r="H206" s="32"/>
      <c r="I206" s="32"/>
      <c r="J206" s="57">
        <v>3.32E-2</v>
      </c>
      <c r="K206" s="33">
        <v>1.4</v>
      </c>
      <c r="L206" s="33">
        <v>1.68</v>
      </c>
      <c r="M206" s="33">
        <v>2.23</v>
      </c>
      <c r="N206" s="34">
        <v>2.57</v>
      </c>
      <c r="O206" s="36">
        <v>0</v>
      </c>
      <c r="P206" s="35"/>
      <c r="Q206" s="124" t="e">
        <f t="shared" si="22"/>
        <v>#DIV/0!</v>
      </c>
    </row>
    <row r="207" spans="1:17" ht="45" hidden="1" x14ac:dyDescent="0.25">
      <c r="A207" s="42">
        <v>171</v>
      </c>
      <c r="B207" s="89" t="s">
        <v>386</v>
      </c>
      <c r="C207" s="91" t="s">
        <v>387</v>
      </c>
      <c r="D207" s="29">
        <v>24257</v>
      </c>
      <c r="E207" s="56">
        <v>10.11</v>
      </c>
      <c r="F207" s="31">
        <v>1</v>
      </c>
      <c r="G207" s="32"/>
      <c r="H207" s="32"/>
      <c r="I207" s="32"/>
      <c r="J207" s="57">
        <v>2.1499999999999998E-2</v>
      </c>
      <c r="K207" s="33">
        <v>1.4</v>
      </c>
      <c r="L207" s="33">
        <v>1.68</v>
      </c>
      <c r="M207" s="33">
        <v>2.23</v>
      </c>
      <c r="N207" s="34">
        <v>2.57</v>
      </c>
      <c r="O207" s="36"/>
      <c r="P207" s="35"/>
      <c r="Q207" s="124" t="e">
        <f t="shared" si="22"/>
        <v>#DIV/0!</v>
      </c>
    </row>
    <row r="208" spans="1:17" ht="45" hidden="1" x14ac:dyDescent="0.25">
      <c r="A208" s="42">
        <v>172</v>
      </c>
      <c r="B208" s="89" t="s">
        <v>388</v>
      </c>
      <c r="C208" s="91" t="s">
        <v>389</v>
      </c>
      <c r="D208" s="29">
        <v>24257</v>
      </c>
      <c r="E208" s="56">
        <v>13.86</v>
      </c>
      <c r="F208" s="31">
        <v>1</v>
      </c>
      <c r="G208" s="32"/>
      <c r="H208" s="32"/>
      <c r="I208" s="32"/>
      <c r="J208" s="57">
        <v>1.55E-2</v>
      </c>
      <c r="K208" s="33">
        <v>1.4</v>
      </c>
      <c r="L208" s="33">
        <v>1.68</v>
      </c>
      <c r="M208" s="33">
        <v>2.23</v>
      </c>
      <c r="N208" s="34">
        <v>2.57</v>
      </c>
      <c r="O208" s="36"/>
      <c r="P208" s="35"/>
      <c r="Q208" s="124" t="e">
        <f t="shared" si="22"/>
        <v>#DIV/0!</v>
      </c>
    </row>
    <row r="209" spans="1:17" ht="45" hidden="1" x14ac:dyDescent="0.25">
      <c r="A209" s="42">
        <v>173</v>
      </c>
      <c r="B209" s="89" t="s">
        <v>390</v>
      </c>
      <c r="C209" s="55" t="s">
        <v>391</v>
      </c>
      <c r="D209" s="29">
        <v>24257</v>
      </c>
      <c r="E209" s="56">
        <v>17.2</v>
      </c>
      <c r="F209" s="31">
        <v>1</v>
      </c>
      <c r="G209" s="32"/>
      <c r="H209" s="32"/>
      <c r="I209" s="32"/>
      <c r="J209" s="57">
        <v>1.1900000000000001E-2</v>
      </c>
      <c r="K209" s="33">
        <v>1.4</v>
      </c>
      <c r="L209" s="33">
        <v>1.68</v>
      </c>
      <c r="M209" s="33">
        <v>2.23</v>
      </c>
      <c r="N209" s="34">
        <v>2.57</v>
      </c>
      <c r="O209" s="36"/>
      <c r="P209" s="35"/>
      <c r="Q209" s="124" t="e">
        <f t="shared" ref="Q209:Q272" si="28">P209/O209</f>
        <v>#DIV/0!</v>
      </c>
    </row>
    <row r="210" spans="1:17" ht="45" hidden="1" x14ac:dyDescent="0.25">
      <c r="A210" s="42">
        <v>174</v>
      </c>
      <c r="B210" s="89" t="s">
        <v>392</v>
      </c>
      <c r="C210" s="55" t="s">
        <v>393</v>
      </c>
      <c r="D210" s="29">
        <v>24257</v>
      </c>
      <c r="E210" s="56">
        <v>29.17</v>
      </c>
      <c r="F210" s="31">
        <v>1</v>
      </c>
      <c r="G210" s="32"/>
      <c r="H210" s="32"/>
      <c r="I210" s="32"/>
      <c r="J210" s="57">
        <v>6.8999999999999999E-3</v>
      </c>
      <c r="K210" s="33">
        <v>1.4</v>
      </c>
      <c r="L210" s="33">
        <v>1.68</v>
      </c>
      <c r="M210" s="33">
        <v>2.23</v>
      </c>
      <c r="N210" s="34">
        <v>2.57</v>
      </c>
      <c r="O210" s="36"/>
      <c r="P210" s="35"/>
      <c r="Q210" s="124" t="e">
        <f t="shared" si="28"/>
        <v>#DIV/0!</v>
      </c>
    </row>
    <row r="211" spans="1:17" hidden="1" x14ac:dyDescent="0.25">
      <c r="A211" s="42">
        <v>175</v>
      </c>
      <c r="B211" s="27" t="s">
        <v>394</v>
      </c>
      <c r="C211" s="58" t="s">
        <v>395</v>
      </c>
      <c r="D211" s="29">
        <v>24257</v>
      </c>
      <c r="E211" s="43">
        <v>0.79</v>
      </c>
      <c r="F211" s="31">
        <v>1</v>
      </c>
      <c r="G211" s="32"/>
      <c r="H211" s="32"/>
      <c r="I211" s="32"/>
      <c r="J211" s="5"/>
      <c r="K211" s="33">
        <v>1.4</v>
      </c>
      <c r="L211" s="33">
        <v>1.68</v>
      </c>
      <c r="M211" s="33">
        <v>2.23</v>
      </c>
      <c r="N211" s="34">
        <v>2.57</v>
      </c>
      <c r="O211" s="36">
        <v>0</v>
      </c>
      <c r="P211" s="35">
        <f t="shared" ref="P211:P218" si="29">(O211*$D211*$E211*$F211*$L211*$P$12)</f>
        <v>0</v>
      </c>
      <c r="Q211" s="124" t="e">
        <f t="shared" si="28"/>
        <v>#DIV/0!</v>
      </c>
    </row>
    <row r="212" spans="1:17" hidden="1" x14ac:dyDescent="0.25">
      <c r="A212" s="42">
        <v>176</v>
      </c>
      <c r="B212" s="27" t="s">
        <v>396</v>
      </c>
      <c r="C212" s="58" t="s">
        <v>397</v>
      </c>
      <c r="D212" s="29">
        <v>24257</v>
      </c>
      <c r="E212" s="43">
        <v>1.1399999999999999</v>
      </c>
      <c r="F212" s="31">
        <v>1</v>
      </c>
      <c r="G212" s="32"/>
      <c r="H212" s="32"/>
      <c r="I212" s="32"/>
      <c r="J212" s="5"/>
      <c r="K212" s="33">
        <v>1.4</v>
      </c>
      <c r="L212" s="33">
        <v>1.68</v>
      </c>
      <c r="M212" s="33">
        <v>2.23</v>
      </c>
      <c r="N212" s="34">
        <v>2.57</v>
      </c>
      <c r="O212" s="36">
        <v>0</v>
      </c>
      <c r="P212" s="35">
        <f t="shared" si="29"/>
        <v>0</v>
      </c>
      <c r="Q212" s="124" t="e">
        <f t="shared" si="28"/>
        <v>#DIV/0!</v>
      </c>
    </row>
    <row r="213" spans="1:17" hidden="1" x14ac:dyDescent="0.25">
      <c r="A213" s="42">
        <v>177</v>
      </c>
      <c r="B213" s="27" t="s">
        <v>398</v>
      </c>
      <c r="C213" s="58" t="s">
        <v>399</v>
      </c>
      <c r="D213" s="29">
        <v>24257</v>
      </c>
      <c r="E213" s="43">
        <v>2.46</v>
      </c>
      <c r="F213" s="31">
        <v>1</v>
      </c>
      <c r="G213" s="32"/>
      <c r="H213" s="32"/>
      <c r="I213" s="32"/>
      <c r="J213" s="5"/>
      <c r="K213" s="33">
        <v>1.4</v>
      </c>
      <c r="L213" s="33">
        <v>1.68</v>
      </c>
      <c r="M213" s="33">
        <v>2.23</v>
      </c>
      <c r="N213" s="34">
        <v>2.57</v>
      </c>
      <c r="O213" s="36">
        <v>0</v>
      </c>
      <c r="P213" s="35">
        <f t="shared" si="29"/>
        <v>0</v>
      </c>
      <c r="Q213" s="124" t="e">
        <f t="shared" si="28"/>
        <v>#DIV/0!</v>
      </c>
    </row>
    <row r="214" spans="1:17" hidden="1" x14ac:dyDescent="0.25">
      <c r="A214" s="42">
        <v>178</v>
      </c>
      <c r="B214" s="27" t="s">
        <v>400</v>
      </c>
      <c r="C214" s="28" t="s">
        <v>401</v>
      </c>
      <c r="D214" s="29">
        <v>24257</v>
      </c>
      <c r="E214" s="48">
        <v>2.5099999999999998</v>
      </c>
      <c r="F214" s="31">
        <v>1</v>
      </c>
      <c r="G214" s="32"/>
      <c r="H214" s="32"/>
      <c r="I214" s="32"/>
      <c r="J214" s="5"/>
      <c r="K214" s="81">
        <v>1.4</v>
      </c>
      <c r="L214" s="81">
        <v>1.68</v>
      </c>
      <c r="M214" s="81">
        <v>2.23</v>
      </c>
      <c r="N214" s="82">
        <v>2.57</v>
      </c>
      <c r="O214" s="36">
        <v>0</v>
      </c>
      <c r="P214" s="35">
        <f t="shared" si="29"/>
        <v>0</v>
      </c>
      <c r="Q214" s="124" t="e">
        <f t="shared" si="28"/>
        <v>#DIV/0!</v>
      </c>
    </row>
    <row r="215" spans="1:17" hidden="1" x14ac:dyDescent="0.25">
      <c r="A215" s="42">
        <v>179</v>
      </c>
      <c r="B215" s="27" t="s">
        <v>402</v>
      </c>
      <c r="C215" s="28" t="s">
        <v>403</v>
      </c>
      <c r="D215" s="29">
        <v>24257</v>
      </c>
      <c r="E215" s="48">
        <v>2.82</v>
      </c>
      <c r="F215" s="31">
        <v>1</v>
      </c>
      <c r="G215" s="32"/>
      <c r="H215" s="32"/>
      <c r="I215" s="32"/>
      <c r="J215" s="5"/>
      <c r="K215" s="81">
        <v>1.4</v>
      </c>
      <c r="L215" s="81">
        <v>1.68</v>
      </c>
      <c r="M215" s="81">
        <v>2.23</v>
      </c>
      <c r="N215" s="82">
        <v>2.57</v>
      </c>
      <c r="O215" s="36">
        <v>0</v>
      </c>
      <c r="P215" s="35">
        <f t="shared" si="29"/>
        <v>0</v>
      </c>
      <c r="Q215" s="124" t="e">
        <f t="shared" si="28"/>
        <v>#DIV/0!</v>
      </c>
    </row>
    <row r="216" spans="1:17" hidden="1" x14ac:dyDescent="0.25">
      <c r="A216" s="42">
        <v>180</v>
      </c>
      <c r="B216" s="27" t="s">
        <v>404</v>
      </c>
      <c r="C216" s="28" t="s">
        <v>405</v>
      </c>
      <c r="D216" s="29">
        <v>24257</v>
      </c>
      <c r="E216" s="48">
        <v>4.51</v>
      </c>
      <c r="F216" s="31">
        <v>1</v>
      </c>
      <c r="G216" s="32"/>
      <c r="H216" s="32"/>
      <c r="I216" s="32"/>
      <c r="J216" s="5"/>
      <c r="K216" s="81">
        <v>1.4</v>
      </c>
      <c r="L216" s="81">
        <v>1.68</v>
      </c>
      <c r="M216" s="81">
        <v>2.23</v>
      </c>
      <c r="N216" s="82">
        <v>2.57</v>
      </c>
      <c r="O216" s="36">
        <v>0</v>
      </c>
      <c r="P216" s="35">
        <f t="shared" si="29"/>
        <v>0</v>
      </c>
      <c r="Q216" s="124" t="e">
        <f t="shared" si="28"/>
        <v>#DIV/0!</v>
      </c>
    </row>
    <row r="217" spans="1:17" hidden="1" x14ac:dyDescent="0.25">
      <c r="A217" s="42">
        <v>181</v>
      </c>
      <c r="B217" s="27" t="s">
        <v>406</v>
      </c>
      <c r="C217" s="28" t="s">
        <v>407</v>
      </c>
      <c r="D217" s="29">
        <v>24257</v>
      </c>
      <c r="E217" s="48">
        <v>4.87</v>
      </c>
      <c r="F217" s="31">
        <v>1</v>
      </c>
      <c r="G217" s="32"/>
      <c r="H217" s="32"/>
      <c r="I217" s="32"/>
      <c r="J217" s="5"/>
      <c r="K217" s="81">
        <v>1.4</v>
      </c>
      <c r="L217" s="81">
        <v>1.68</v>
      </c>
      <c r="M217" s="81">
        <v>2.23</v>
      </c>
      <c r="N217" s="82">
        <v>2.57</v>
      </c>
      <c r="O217" s="36">
        <v>0</v>
      </c>
      <c r="P217" s="35">
        <f t="shared" si="29"/>
        <v>0</v>
      </c>
      <c r="Q217" s="124" t="e">
        <f t="shared" si="28"/>
        <v>#DIV/0!</v>
      </c>
    </row>
    <row r="218" spans="1:17" hidden="1" x14ac:dyDescent="0.25">
      <c r="A218" s="42">
        <v>182</v>
      </c>
      <c r="B218" s="27" t="s">
        <v>408</v>
      </c>
      <c r="C218" s="28" t="s">
        <v>409</v>
      </c>
      <c r="D218" s="29">
        <v>24257</v>
      </c>
      <c r="E218" s="48">
        <v>14.55</v>
      </c>
      <c r="F218" s="31">
        <v>1</v>
      </c>
      <c r="G218" s="32"/>
      <c r="H218" s="32"/>
      <c r="I218" s="32"/>
      <c r="J218" s="5"/>
      <c r="K218" s="81">
        <v>1.4</v>
      </c>
      <c r="L218" s="81">
        <v>1.68</v>
      </c>
      <c r="M218" s="81">
        <v>2.23</v>
      </c>
      <c r="N218" s="82">
        <v>2.57</v>
      </c>
      <c r="O218" s="36">
        <v>0</v>
      </c>
      <c r="P218" s="35">
        <f t="shared" si="29"/>
        <v>0</v>
      </c>
      <c r="Q218" s="124" t="e">
        <f t="shared" si="28"/>
        <v>#DIV/0!</v>
      </c>
    </row>
    <row r="219" spans="1:17" ht="30" hidden="1" x14ac:dyDescent="0.25">
      <c r="A219" s="42">
        <v>183</v>
      </c>
      <c r="B219" s="27" t="s">
        <v>410</v>
      </c>
      <c r="C219" s="28" t="s">
        <v>411</v>
      </c>
      <c r="D219" s="29">
        <v>24257</v>
      </c>
      <c r="E219" s="48">
        <v>3.78</v>
      </c>
      <c r="F219" s="31">
        <v>1</v>
      </c>
      <c r="G219" s="32"/>
      <c r="H219" s="32"/>
      <c r="I219" s="32"/>
      <c r="J219" s="57">
        <v>0.87080000000000002</v>
      </c>
      <c r="K219" s="81">
        <v>1.4</v>
      </c>
      <c r="L219" s="81">
        <v>1.68</v>
      </c>
      <c r="M219" s="81">
        <v>2.23</v>
      </c>
      <c r="N219" s="82">
        <v>2.57</v>
      </c>
      <c r="O219" s="36">
        <v>0</v>
      </c>
      <c r="P219" s="35"/>
      <c r="Q219" s="124" t="e">
        <f t="shared" si="28"/>
        <v>#DIV/0!</v>
      </c>
    </row>
    <row r="220" spans="1:17" ht="30" hidden="1" x14ac:dyDescent="0.25">
      <c r="A220" s="42">
        <v>184</v>
      </c>
      <c r="B220" s="27" t="s">
        <v>412</v>
      </c>
      <c r="C220" s="28" t="s">
        <v>413</v>
      </c>
      <c r="D220" s="29">
        <v>24257</v>
      </c>
      <c r="E220" s="48">
        <v>4.37</v>
      </c>
      <c r="F220" s="31">
        <v>1</v>
      </c>
      <c r="G220" s="32"/>
      <c r="H220" s="32"/>
      <c r="I220" s="32"/>
      <c r="J220" s="57">
        <v>0.88839999999999997</v>
      </c>
      <c r="K220" s="81">
        <v>1.4</v>
      </c>
      <c r="L220" s="81">
        <v>1.68</v>
      </c>
      <c r="M220" s="81">
        <v>2.23</v>
      </c>
      <c r="N220" s="82">
        <v>2.57</v>
      </c>
      <c r="O220" s="36">
        <v>0</v>
      </c>
      <c r="P220" s="35"/>
      <c r="Q220" s="124" t="e">
        <f t="shared" si="28"/>
        <v>#DIV/0!</v>
      </c>
    </row>
    <row r="221" spans="1:17" ht="30" hidden="1" x14ac:dyDescent="0.25">
      <c r="A221" s="42">
        <v>185</v>
      </c>
      <c r="B221" s="27" t="s">
        <v>414</v>
      </c>
      <c r="C221" s="28" t="s">
        <v>415</v>
      </c>
      <c r="D221" s="29">
        <v>24257</v>
      </c>
      <c r="E221" s="48">
        <v>5.85</v>
      </c>
      <c r="F221" s="31">
        <v>1</v>
      </c>
      <c r="G221" s="32"/>
      <c r="H221" s="32"/>
      <c r="I221" s="32"/>
      <c r="J221" s="57">
        <v>0.87050000000000005</v>
      </c>
      <c r="K221" s="81">
        <v>1.4</v>
      </c>
      <c r="L221" s="81">
        <v>1.68</v>
      </c>
      <c r="M221" s="81">
        <v>2.23</v>
      </c>
      <c r="N221" s="82">
        <v>2.57</v>
      </c>
      <c r="O221" s="36">
        <v>0</v>
      </c>
      <c r="P221" s="35"/>
      <c r="Q221" s="124" t="e">
        <f t="shared" si="28"/>
        <v>#DIV/0!</v>
      </c>
    </row>
    <row r="222" spans="1:17" ht="30" hidden="1" x14ac:dyDescent="0.25">
      <c r="A222" s="42">
        <v>186</v>
      </c>
      <c r="B222" s="27" t="s">
        <v>416</v>
      </c>
      <c r="C222" s="28" t="s">
        <v>417</v>
      </c>
      <c r="D222" s="29">
        <v>24257</v>
      </c>
      <c r="E222" s="48">
        <v>6.57</v>
      </c>
      <c r="F222" s="31">
        <v>1</v>
      </c>
      <c r="G222" s="32"/>
      <c r="H222" s="32"/>
      <c r="I222" s="32"/>
      <c r="J222" s="57">
        <v>0.88490000000000002</v>
      </c>
      <c r="K222" s="81">
        <v>1.4</v>
      </c>
      <c r="L222" s="81">
        <v>1.68</v>
      </c>
      <c r="M222" s="81">
        <v>2.23</v>
      </c>
      <c r="N222" s="82">
        <v>2.57</v>
      </c>
      <c r="O222" s="36">
        <v>0</v>
      </c>
      <c r="P222" s="35"/>
      <c r="Q222" s="124" t="e">
        <f t="shared" si="28"/>
        <v>#DIV/0!</v>
      </c>
    </row>
    <row r="223" spans="1:17" ht="30" hidden="1" x14ac:dyDescent="0.25">
      <c r="A223" s="42">
        <v>187</v>
      </c>
      <c r="B223" s="27" t="s">
        <v>418</v>
      </c>
      <c r="C223" s="28" t="s">
        <v>419</v>
      </c>
      <c r="D223" s="29">
        <v>24257</v>
      </c>
      <c r="E223" s="32">
        <v>9.49</v>
      </c>
      <c r="F223" s="31">
        <v>1</v>
      </c>
      <c r="G223" s="32"/>
      <c r="H223" s="32"/>
      <c r="I223" s="32"/>
      <c r="J223" s="57">
        <v>0.46029999999999999</v>
      </c>
      <c r="K223" s="81">
        <v>1.4</v>
      </c>
      <c r="L223" s="81">
        <v>1.68</v>
      </c>
      <c r="M223" s="81">
        <v>2.23</v>
      </c>
      <c r="N223" s="82">
        <v>2.57</v>
      </c>
      <c r="O223" s="36">
        <v>0</v>
      </c>
      <c r="P223" s="35"/>
      <c r="Q223" s="124" t="e">
        <f t="shared" si="28"/>
        <v>#DIV/0!</v>
      </c>
    </row>
    <row r="224" spans="1:17" ht="30" hidden="1" x14ac:dyDescent="0.25">
      <c r="A224" s="42">
        <v>188</v>
      </c>
      <c r="B224" s="27" t="s">
        <v>420</v>
      </c>
      <c r="C224" s="28" t="s">
        <v>421</v>
      </c>
      <c r="D224" s="29">
        <v>24257</v>
      </c>
      <c r="E224" s="48">
        <v>16.32</v>
      </c>
      <c r="F224" s="31">
        <v>1</v>
      </c>
      <c r="G224" s="32"/>
      <c r="H224" s="32"/>
      <c r="I224" s="32"/>
      <c r="J224" s="57">
        <v>0.2676</v>
      </c>
      <c r="K224" s="81">
        <v>1.4</v>
      </c>
      <c r="L224" s="81">
        <v>1.68</v>
      </c>
      <c r="M224" s="81">
        <v>2.23</v>
      </c>
      <c r="N224" s="82">
        <v>2.57</v>
      </c>
      <c r="O224" s="36">
        <v>0</v>
      </c>
      <c r="P224" s="35"/>
      <c r="Q224" s="124" t="e">
        <f t="shared" si="28"/>
        <v>#DIV/0!</v>
      </c>
    </row>
    <row r="225" spans="1:17" ht="45" hidden="1" x14ac:dyDescent="0.25">
      <c r="A225" s="42">
        <v>189</v>
      </c>
      <c r="B225" s="27" t="s">
        <v>422</v>
      </c>
      <c r="C225" s="28" t="s">
        <v>423</v>
      </c>
      <c r="D225" s="29">
        <v>24257</v>
      </c>
      <c r="E225" s="56">
        <v>0.43</v>
      </c>
      <c r="F225" s="31">
        <v>1</v>
      </c>
      <c r="G225" s="32"/>
      <c r="H225" s="32"/>
      <c r="I225" s="32"/>
      <c r="J225" s="5"/>
      <c r="K225" s="81">
        <v>1.4</v>
      </c>
      <c r="L225" s="81">
        <v>1.68</v>
      </c>
      <c r="M225" s="81">
        <v>2.23</v>
      </c>
      <c r="N225" s="82">
        <v>2.57</v>
      </c>
      <c r="O225" s="36"/>
      <c r="P225" s="35"/>
      <c r="Q225" s="124" t="e">
        <f t="shared" si="28"/>
        <v>#DIV/0!</v>
      </c>
    </row>
    <row r="226" spans="1:17" ht="45" hidden="1" x14ac:dyDescent="0.25">
      <c r="A226" s="42">
        <v>190</v>
      </c>
      <c r="B226" s="27" t="s">
        <v>424</v>
      </c>
      <c r="C226" s="28" t="s">
        <v>425</v>
      </c>
      <c r="D226" s="29">
        <v>24257</v>
      </c>
      <c r="E226" s="56">
        <v>1.37</v>
      </c>
      <c r="F226" s="31">
        <v>1</v>
      </c>
      <c r="G226" s="32"/>
      <c r="H226" s="32"/>
      <c r="I226" s="32"/>
      <c r="J226" s="5"/>
      <c r="K226" s="81">
        <v>1.4</v>
      </c>
      <c r="L226" s="81">
        <v>1.68</v>
      </c>
      <c r="M226" s="81">
        <v>2.23</v>
      </c>
      <c r="N226" s="82">
        <v>2.57</v>
      </c>
      <c r="O226" s="36"/>
      <c r="P226" s="35"/>
      <c r="Q226" s="124" t="e">
        <f t="shared" si="28"/>
        <v>#DIV/0!</v>
      </c>
    </row>
    <row r="227" spans="1:17" ht="45" hidden="1" x14ac:dyDescent="0.25">
      <c r="A227" s="42">
        <v>191</v>
      </c>
      <c r="B227" s="27" t="s">
        <v>426</v>
      </c>
      <c r="C227" s="28" t="s">
        <v>427</v>
      </c>
      <c r="D227" s="29">
        <v>24257</v>
      </c>
      <c r="E227" s="56">
        <v>2.85</v>
      </c>
      <c r="F227" s="31">
        <v>1</v>
      </c>
      <c r="G227" s="32"/>
      <c r="H227" s="32"/>
      <c r="I227" s="32"/>
      <c r="J227" s="5"/>
      <c r="K227" s="81">
        <v>1.4</v>
      </c>
      <c r="L227" s="81">
        <v>1.68</v>
      </c>
      <c r="M227" s="81">
        <v>2.23</v>
      </c>
      <c r="N227" s="82">
        <v>2.57</v>
      </c>
      <c r="O227" s="36"/>
      <c r="P227" s="35"/>
      <c r="Q227" s="124" t="e">
        <f t="shared" si="28"/>
        <v>#DIV/0!</v>
      </c>
    </row>
    <row r="228" spans="1:17" ht="45" hidden="1" x14ac:dyDescent="0.25">
      <c r="A228" s="42">
        <v>192</v>
      </c>
      <c r="B228" s="27" t="s">
        <v>428</v>
      </c>
      <c r="C228" s="28" t="s">
        <v>429</v>
      </c>
      <c r="D228" s="29">
        <v>24257</v>
      </c>
      <c r="E228" s="56">
        <v>4.87</v>
      </c>
      <c r="F228" s="31">
        <v>1</v>
      </c>
      <c r="G228" s="32"/>
      <c r="H228" s="32"/>
      <c r="I228" s="32"/>
      <c r="J228" s="5"/>
      <c r="K228" s="81">
        <v>1.4</v>
      </c>
      <c r="L228" s="81">
        <v>1.68</v>
      </c>
      <c r="M228" s="81">
        <v>2.23</v>
      </c>
      <c r="N228" s="82">
        <v>2.57</v>
      </c>
      <c r="O228" s="36"/>
      <c r="P228" s="35"/>
      <c r="Q228" s="124" t="e">
        <f t="shared" si="28"/>
        <v>#DIV/0!</v>
      </c>
    </row>
    <row r="229" spans="1:17" ht="30" hidden="1" x14ac:dyDescent="0.25">
      <c r="A229" s="42">
        <v>193</v>
      </c>
      <c r="B229" s="27" t="s">
        <v>430</v>
      </c>
      <c r="C229" s="28" t="s">
        <v>431</v>
      </c>
      <c r="D229" s="29">
        <v>24257</v>
      </c>
      <c r="E229" s="56">
        <v>1.46</v>
      </c>
      <c r="F229" s="31">
        <v>1</v>
      </c>
      <c r="G229" s="32"/>
      <c r="H229" s="32"/>
      <c r="I229" s="32"/>
      <c r="J229" s="57">
        <v>0.75890000000000002</v>
      </c>
      <c r="K229" s="81">
        <v>1.4</v>
      </c>
      <c r="L229" s="81">
        <v>1.68</v>
      </c>
      <c r="M229" s="81">
        <v>2.23</v>
      </c>
      <c r="N229" s="82">
        <v>2.57</v>
      </c>
      <c r="O229" s="36"/>
      <c r="P229" s="35"/>
      <c r="Q229" s="124" t="e">
        <f t="shared" si="28"/>
        <v>#DIV/0!</v>
      </c>
    </row>
    <row r="230" spans="1:17" ht="30" hidden="1" x14ac:dyDescent="0.25">
      <c r="A230" s="42">
        <v>194</v>
      </c>
      <c r="B230" s="27" t="s">
        <v>432</v>
      </c>
      <c r="C230" s="28" t="s">
        <v>433</v>
      </c>
      <c r="D230" s="29">
        <v>24257</v>
      </c>
      <c r="E230" s="56">
        <v>3.65</v>
      </c>
      <c r="F230" s="31">
        <v>1</v>
      </c>
      <c r="G230" s="32"/>
      <c r="H230" s="32"/>
      <c r="I230" s="32"/>
      <c r="J230" s="57">
        <v>0.75890000000000002</v>
      </c>
      <c r="K230" s="81">
        <v>1.4</v>
      </c>
      <c r="L230" s="81">
        <v>1.68</v>
      </c>
      <c r="M230" s="81">
        <v>2.23</v>
      </c>
      <c r="N230" s="82">
        <v>2.57</v>
      </c>
      <c r="O230" s="36"/>
      <c r="P230" s="35"/>
      <c r="Q230" s="124" t="e">
        <f t="shared" si="28"/>
        <v>#DIV/0!</v>
      </c>
    </row>
    <row r="231" spans="1:17" ht="30" hidden="1" x14ac:dyDescent="0.25">
      <c r="A231" s="42">
        <v>195</v>
      </c>
      <c r="B231" s="27" t="s">
        <v>434</v>
      </c>
      <c r="C231" s="28" t="s">
        <v>435</v>
      </c>
      <c r="D231" s="29">
        <v>24257</v>
      </c>
      <c r="E231" s="56">
        <v>7.18</v>
      </c>
      <c r="F231" s="31">
        <v>1</v>
      </c>
      <c r="G231" s="32"/>
      <c r="H231" s="32"/>
      <c r="I231" s="32"/>
      <c r="J231" s="57">
        <v>0.75890000000000002</v>
      </c>
      <c r="K231" s="81">
        <v>1.4</v>
      </c>
      <c r="L231" s="81">
        <v>1.68</v>
      </c>
      <c r="M231" s="81">
        <v>2.23</v>
      </c>
      <c r="N231" s="82">
        <v>2.57</v>
      </c>
      <c r="O231" s="36"/>
      <c r="P231" s="35"/>
      <c r="Q231" s="124" t="e">
        <f t="shared" si="28"/>
        <v>#DIV/0!</v>
      </c>
    </row>
    <row r="232" spans="1:17" ht="45" hidden="1" x14ac:dyDescent="0.25">
      <c r="A232" s="42">
        <v>196</v>
      </c>
      <c r="B232" s="27" t="s">
        <v>436</v>
      </c>
      <c r="C232" s="28" t="s">
        <v>437</v>
      </c>
      <c r="D232" s="29">
        <v>24257</v>
      </c>
      <c r="E232" s="56">
        <v>3.52</v>
      </c>
      <c r="F232" s="31">
        <v>1</v>
      </c>
      <c r="G232" s="32"/>
      <c r="H232" s="32"/>
      <c r="I232" s="32"/>
      <c r="J232" s="57">
        <v>0.28289999999999998</v>
      </c>
      <c r="K232" s="81">
        <v>1.4</v>
      </c>
      <c r="L232" s="81">
        <v>1.68</v>
      </c>
      <c r="M232" s="81">
        <v>2.23</v>
      </c>
      <c r="N232" s="82">
        <v>2.57</v>
      </c>
      <c r="O232" s="36"/>
      <c r="P232" s="35"/>
      <c r="Q232" s="124" t="e">
        <f t="shared" si="28"/>
        <v>#DIV/0!</v>
      </c>
    </row>
    <row r="233" spans="1:17" ht="45" hidden="1" x14ac:dyDescent="0.25">
      <c r="A233" s="42">
        <v>197</v>
      </c>
      <c r="B233" s="27" t="s">
        <v>438</v>
      </c>
      <c r="C233" s="28" t="s">
        <v>439</v>
      </c>
      <c r="D233" s="29">
        <v>24257</v>
      </c>
      <c r="E233" s="56">
        <v>5.79</v>
      </c>
      <c r="F233" s="31">
        <v>1</v>
      </c>
      <c r="G233" s="32"/>
      <c r="H233" s="32"/>
      <c r="I233" s="32"/>
      <c r="J233" s="57">
        <v>0.46989999999999998</v>
      </c>
      <c r="K233" s="81">
        <v>1.4</v>
      </c>
      <c r="L233" s="81">
        <v>1.68</v>
      </c>
      <c r="M233" s="81">
        <v>2.23</v>
      </c>
      <c r="N233" s="82">
        <v>2.57</v>
      </c>
      <c r="O233" s="36"/>
      <c r="P233" s="35"/>
      <c r="Q233" s="124" t="e">
        <f t="shared" si="28"/>
        <v>#DIV/0!</v>
      </c>
    </row>
    <row r="234" spans="1:17" ht="45" hidden="1" x14ac:dyDescent="0.25">
      <c r="A234" s="42">
        <v>198</v>
      </c>
      <c r="B234" s="27" t="s">
        <v>440</v>
      </c>
      <c r="C234" s="28" t="s">
        <v>441</v>
      </c>
      <c r="D234" s="29">
        <v>24257</v>
      </c>
      <c r="E234" s="56">
        <v>9</v>
      </c>
      <c r="F234" s="31">
        <v>1</v>
      </c>
      <c r="G234" s="32"/>
      <c r="H234" s="32"/>
      <c r="I234" s="32"/>
      <c r="J234" s="57">
        <v>0.57289999999999996</v>
      </c>
      <c r="K234" s="81">
        <v>1.4</v>
      </c>
      <c r="L234" s="81">
        <v>1.68</v>
      </c>
      <c r="M234" s="81">
        <v>2.23</v>
      </c>
      <c r="N234" s="82">
        <v>2.57</v>
      </c>
      <c r="O234" s="36"/>
      <c r="P234" s="35"/>
      <c r="Q234" s="124" t="e">
        <f t="shared" si="28"/>
        <v>#DIV/0!</v>
      </c>
    </row>
    <row r="235" spans="1:17" ht="45" hidden="1" x14ac:dyDescent="0.25">
      <c r="A235" s="42">
        <v>199</v>
      </c>
      <c r="B235" s="27" t="s">
        <v>442</v>
      </c>
      <c r="C235" s="28" t="s">
        <v>443</v>
      </c>
      <c r="D235" s="29">
        <v>24257</v>
      </c>
      <c r="E235" s="56">
        <v>14.84</v>
      </c>
      <c r="F235" s="31">
        <v>1</v>
      </c>
      <c r="G235" s="32"/>
      <c r="H235" s="32"/>
      <c r="I235" s="32"/>
      <c r="J235" s="57">
        <v>4.9799999999999997E-2</v>
      </c>
      <c r="K235" s="81">
        <v>1.4</v>
      </c>
      <c r="L235" s="81">
        <v>1.68</v>
      </c>
      <c r="M235" s="81">
        <v>2.23</v>
      </c>
      <c r="N235" s="82">
        <v>2.57</v>
      </c>
      <c r="O235" s="36"/>
      <c r="P235" s="35"/>
      <c r="Q235" s="124" t="e">
        <f t="shared" si="28"/>
        <v>#DIV/0!</v>
      </c>
    </row>
    <row r="236" spans="1:17" ht="45" hidden="1" x14ac:dyDescent="0.25">
      <c r="A236" s="42">
        <v>200</v>
      </c>
      <c r="B236" s="27" t="s">
        <v>444</v>
      </c>
      <c r="C236" s="28" t="s">
        <v>445</v>
      </c>
      <c r="D236" s="29">
        <v>24257</v>
      </c>
      <c r="E236" s="56">
        <v>17.5</v>
      </c>
      <c r="F236" s="31">
        <v>1</v>
      </c>
      <c r="G236" s="32"/>
      <c r="H236" s="32"/>
      <c r="I236" s="32"/>
      <c r="J236" s="57">
        <v>0.15770000000000001</v>
      </c>
      <c r="K236" s="81">
        <v>1.4</v>
      </c>
      <c r="L236" s="81">
        <v>1.68</v>
      </c>
      <c r="M236" s="81">
        <v>2.23</v>
      </c>
      <c r="N236" s="82">
        <v>2.57</v>
      </c>
      <c r="O236" s="36"/>
      <c r="P236" s="35"/>
      <c r="Q236" s="124" t="e">
        <f t="shared" si="28"/>
        <v>#DIV/0!</v>
      </c>
    </row>
    <row r="237" spans="1:17" ht="45" hidden="1" x14ac:dyDescent="0.25">
      <c r="A237" s="42">
        <v>201</v>
      </c>
      <c r="B237" s="27" t="s">
        <v>446</v>
      </c>
      <c r="C237" s="28" t="s">
        <v>447</v>
      </c>
      <c r="D237" s="29">
        <v>24257</v>
      </c>
      <c r="E237" s="56">
        <v>20.6</v>
      </c>
      <c r="F237" s="31">
        <v>1</v>
      </c>
      <c r="G237" s="32"/>
      <c r="H237" s="32"/>
      <c r="I237" s="32"/>
      <c r="J237" s="57">
        <v>0.24829999999999999</v>
      </c>
      <c r="K237" s="81">
        <v>1.4</v>
      </c>
      <c r="L237" s="81">
        <v>1.68</v>
      </c>
      <c r="M237" s="81">
        <v>2.23</v>
      </c>
      <c r="N237" s="82">
        <v>2.57</v>
      </c>
      <c r="O237" s="36"/>
      <c r="P237" s="35"/>
      <c r="Q237" s="124" t="e">
        <f t="shared" si="28"/>
        <v>#DIV/0!</v>
      </c>
    </row>
    <row r="238" spans="1:17" hidden="1" x14ac:dyDescent="0.25">
      <c r="A238" s="42">
        <v>202</v>
      </c>
      <c r="B238" s="27" t="s">
        <v>448</v>
      </c>
      <c r="C238" s="28" t="s">
        <v>449</v>
      </c>
      <c r="D238" s="29">
        <v>24257</v>
      </c>
      <c r="E238" s="48">
        <v>2.64</v>
      </c>
      <c r="F238" s="31">
        <v>1</v>
      </c>
      <c r="G238" s="32"/>
      <c r="H238" s="32"/>
      <c r="I238" s="32"/>
      <c r="J238" s="5"/>
      <c r="K238" s="81">
        <v>1.4</v>
      </c>
      <c r="L238" s="81">
        <v>1.68</v>
      </c>
      <c r="M238" s="81">
        <v>2.23</v>
      </c>
      <c r="N238" s="82">
        <v>2.57</v>
      </c>
      <c r="O238" s="36"/>
      <c r="P238" s="35"/>
      <c r="Q238" s="124" t="e">
        <f t="shared" si="28"/>
        <v>#DIV/0!</v>
      </c>
    </row>
    <row r="239" spans="1:17" hidden="1" x14ac:dyDescent="0.25">
      <c r="A239" s="42">
        <v>203</v>
      </c>
      <c r="B239" s="27" t="s">
        <v>450</v>
      </c>
      <c r="C239" s="28" t="s">
        <v>451</v>
      </c>
      <c r="D239" s="29">
        <v>24257</v>
      </c>
      <c r="E239" s="48">
        <v>19.75</v>
      </c>
      <c r="F239" s="31">
        <v>1</v>
      </c>
      <c r="G239" s="32"/>
      <c r="H239" s="32"/>
      <c r="I239" s="32"/>
      <c r="J239" s="5"/>
      <c r="K239" s="81">
        <v>1.4</v>
      </c>
      <c r="L239" s="81">
        <v>1.68</v>
      </c>
      <c r="M239" s="81">
        <v>2.23</v>
      </c>
      <c r="N239" s="82">
        <v>2.57</v>
      </c>
      <c r="O239" s="36"/>
      <c r="P239" s="35"/>
      <c r="Q239" s="124" t="e">
        <f t="shared" si="28"/>
        <v>#DIV/0!</v>
      </c>
    </row>
    <row r="240" spans="1:17" ht="30" hidden="1" x14ac:dyDescent="0.25">
      <c r="A240" s="42">
        <v>204</v>
      </c>
      <c r="B240" s="27" t="s">
        <v>452</v>
      </c>
      <c r="C240" s="55" t="s">
        <v>453</v>
      </c>
      <c r="D240" s="29">
        <v>24257</v>
      </c>
      <c r="E240" s="56">
        <v>23.41</v>
      </c>
      <c r="F240" s="31">
        <v>1</v>
      </c>
      <c r="G240" s="32"/>
      <c r="H240" s="32"/>
      <c r="I240" s="32"/>
      <c r="J240" s="57">
        <v>0.59050000000000002</v>
      </c>
      <c r="K240" s="81">
        <v>1.4</v>
      </c>
      <c r="L240" s="81">
        <v>1.68</v>
      </c>
      <c r="M240" s="81">
        <v>2.23</v>
      </c>
      <c r="N240" s="82">
        <v>2.57</v>
      </c>
      <c r="O240" s="36"/>
      <c r="P240" s="35"/>
      <c r="Q240" s="124" t="e">
        <f t="shared" si="28"/>
        <v>#DIV/0!</v>
      </c>
    </row>
    <row r="241" spans="1:17" x14ac:dyDescent="0.25">
      <c r="A241" s="45"/>
      <c r="B241" s="46"/>
      <c r="C241" s="60" t="s">
        <v>454</v>
      </c>
      <c r="D241" s="19">
        <v>24257</v>
      </c>
      <c r="E241" s="47">
        <v>0.87</v>
      </c>
      <c r="F241" s="38"/>
      <c r="G241" s="32"/>
      <c r="H241" s="32"/>
      <c r="I241" s="32"/>
      <c r="J241" s="39"/>
      <c r="K241" s="40">
        <v>1.4</v>
      </c>
      <c r="L241" s="40">
        <v>1.68</v>
      </c>
      <c r="M241" s="40">
        <v>2.23</v>
      </c>
      <c r="N241" s="41">
        <v>2.57</v>
      </c>
      <c r="O241" s="25">
        <f t="shared" ref="O241:P241" si="30">SUM(O242:O251)</f>
        <v>38</v>
      </c>
      <c r="P241" s="25">
        <f t="shared" si="30"/>
        <v>825630.65760000004</v>
      </c>
      <c r="Q241" s="124"/>
    </row>
    <row r="242" spans="1:17" ht="30" hidden="1" x14ac:dyDescent="0.25">
      <c r="A242" s="42">
        <v>205</v>
      </c>
      <c r="B242" s="27" t="s">
        <v>455</v>
      </c>
      <c r="C242" s="58" t="s">
        <v>456</v>
      </c>
      <c r="D242" s="29">
        <v>24257</v>
      </c>
      <c r="E242" s="43">
        <v>0.66</v>
      </c>
      <c r="F242" s="31">
        <v>1</v>
      </c>
      <c r="G242" s="32"/>
      <c r="H242" s="32"/>
      <c r="I242" s="32"/>
      <c r="J242" s="5"/>
      <c r="K242" s="33">
        <v>1.4</v>
      </c>
      <c r="L242" s="33">
        <v>1.68</v>
      </c>
      <c r="M242" s="33">
        <v>2.23</v>
      </c>
      <c r="N242" s="34">
        <v>2.57</v>
      </c>
      <c r="O242" s="36">
        <v>0</v>
      </c>
      <c r="P242" s="35">
        <f t="shared" ref="P242:P248" si="31">(O242*$D242*$E242*$F242*$L242*$P$12)</f>
        <v>0</v>
      </c>
      <c r="Q242" s="124" t="e">
        <f t="shared" si="28"/>
        <v>#DIV/0!</v>
      </c>
    </row>
    <row r="243" spans="1:17" ht="30" x14ac:dyDescent="0.25">
      <c r="A243" s="42">
        <v>62</v>
      </c>
      <c r="B243" s="27" t="s">
        <v>457</v>
      </c>
      <c r="C243" s="58" t="s">
        <v>458</v>
      </c>
      <c r="D243" s="29">
        <v>24257</v>
      </c>
      <c r="E243" s="43">
        <v>0.47</v>
      </c>
      <c r="F243" s="31">
        <v>1</v>
      </c>
      <c r="G243" s="32"/>
      <c r="H243" s="32"/>
      <c r="I243" s="32"/>
      <c r="J243" s="5"/>
      <c r="K243" s="33">
        <v>1.4</v>
      </c>
      <c r="L243" s="33">
        <v>1.68</v>
      </c>
      <c r="M243" s="33">
        <v>2.23</v>
      </c>
      <c r="N243" s="34">
        <v>2.57</v>
      </c>
      <c r="O243" s="36">
        <v>28</v>
      </c>
      <c r="P243" s="35">
        <f t="shared" si="31"/>
        <v>536293.16159999999</v>
      </c>
      <c r="Q243" s="124">
        <f t="shared" si="28"/>
        <v>19153.3272</v>
      </c>
    </row>
    <row r="244" spans="1:17" ht="18.75" hidden="1" x14ac:dyDescent="0.25">
      <c r="A244" s="42">
        <v>207</v>
      </c>
      <c r="B244" s="27" t="s">
        <v>459</v>
      </c>
      <c r="C244" s="58" t="s">
        <v>460</v>
      </c>
      <c r="D244" s="29">
        <v>24257</v>
      </c>
      <c r="E244" s="43">
        <v>0.61</v>
      </c>
      <c r="F244" s="53">
        <v>1</v>
      </c>
      <c r="G244" s="54"/>
      <c r="H244" s="54"/>
      <c r="I244" s="54"/>
      <c r="J244" s="5"/>
      <c r="K244" s="33">
        <v>1.4</v>
      </c>
      <c r="L244" s="33">
        <v>1.68</v>
      </c>
      <c r="M244" s="33">
        <v>2.23</v>
      </c>
      <c r="N244" s="34">
        <v>2.57</v>
      </c>
      <c r="O244" s="36">
        <v>0</v>
      </c>
      <c r="P244" s="35">
        <f t="shared" si="31"/>
        <v>0</v>
      </c>
      <c r="Q244" s="124" t="e">
        <f t="shared" si="28"/>
        <v>#DIV/0!</v>
      </c>
    </row>
    <row r="245" spans="1:17" ht="45" x14ac:dyDescent="0.25">
      <c r="A245" s="42">
        <v>63</v>
      </c>
      <c r="B245" s="27" t="s">
        <v>461</v>
      </c>
      <c r="C245" s="58" t="s">
        <v>462</v>
      </c>
      <c r="D245" s="29">
        <v>24257</v>
      </c>
      <c r="E245" s="43">
        <v>0.71</v>
      </c>
      <c r="F245" s="31">
        <v>1</v>
      </c>
      <c r="G245" s="32"/>
      <c r="H245" s="32"/>
      <c r="I245" s="32"/>
      <c r="J245" s="5"/>
      <c r="K245" s="33">
        <v>1.4</v>
      </c>
      <c r="L245" s="33">
        <v>1.68</v>
      </c>
      <c r="M245" s="33">
        <v>2.23</v>
      </c>
      <c r="N245" s="34">
        <v>2.57</v>
      </c>
      <c r="O245" s="36">
        <v>10</v>
      </c>
      <c r="P245" s="35">
        <f t="shared" si="31"/>
        <v>289337.49599999998</v>
      </c>
      <c r="Q245" s="124">
        <f t="shared" si="28"/>
        <v>28933.749599999999</v>
      </c>
    </row>
    <row r="246" spans="1:17" ht="30" hidden="1" x14ac:dyDescent="0.25">
      <c r="A246" s="42">
        <v>209</v>
      </c>
      <c r="B246" s="27" t="s">
        <v>463</v>
      </c>
      <c r="C246" s="58" t="s">
        <v>464</v>
      </c>
      <c r="D246" s="29">
        <v>24257</v>
      </c>
      <c r="E246" s="43">
        <v>0.84</v>
      </c>
      <c r="F246" s="53">
        <v>1</v>
      </c>
      <c r="G246" s="54"/>
      <c r="H246" s="54"/>
      <c r="I246" s="54"/>
      <c r="J246" s="5"/>
      <c r="K246" s="33">
        <v>1.4</v>
      </c>
      <c r="L246" s="33">
        <v>1.68</v>
      </c>
      <c r="M246" s="33">
        <v>2.23</v>
      </c>
      <c r="N246" s="34">
        <v>2.57</v>
      </c>
      <c r="O246" s="36">
        <v>0</v>
      </c>
      <c r="P246" s="35">
        <f t="shared" si="31"/>
        <v>0</v>
      </c>
      <c r="Q246" s="124" t="e">
        <f t="shared" si="28"/>
        <v>#DIV/0!</v>
      </c>
    </row>
    <row r="247" spans="1:17" ht="30" hidden="1" x14ac:dyDescent="0.25">
      <c r="A247" s="42">
        <v>210</v>
      </c>
      <c r="B247" s="27" t="s">
        <v>465</v>
      </c>
      <c r="C247" s="58" t="s">
        <v>466</v>
      </c>
      <c r="D247" s="29">
        <v>24257</v>
      </c>
      <c r="E247" s="43">
        <v>0.91</v>
      </c>
      <c r="F247" s="53">
        <v>1</v>
      </c>
      <c r="G247" s="54"/>
      <c r="H247" s="54"/>
      <c r="I247" s="54"/>
      <c r="J247" s="5"/>
      <c r="K247" s="33">
        <v>1.4</v>
      </c>
      <c r="L247" s="33">
        <v>1.68</v>
      </c>
      <c r="M247" s="33">
        <v>2.23</v>
      </c>
      <c r="N247" s="34">
        <v>2.57</v>
      </c>
      <c r="O247" s="36">
        <v>0</v>
      </c>
      <c r="P247" s="35">
        <f t="shared" si="31"/>
        <v>0</v>
      </c>
      <c r="Q247" s="124" t="e">
        <f t="shared" si="28"/>
        <v>#DIV/0!</v>
      </c>
    </row>
    <row r="248" spans="1:17" ht="30" hidden="1" x14ac:dyDescent="0.25">
      <c r="A248" s="42">
        <v>211</v>
      </c>
      <c r="B248" s="27" t="s">
        <v>467</v>
      </c>
      <c r="C248" s="58" t="s">
        <v>468</v>
      </c>
      <c r="D248" s="29">
        <v>24257</v>
      </c>
      <c r="E248" s="31">
        <v>1.1000000000000001</v>
      </c>
      <c r="F248" s="53">
        <v>1</v>
      </c>
      <c r="G248" s="54"/>
      <c r="H248" s="54"/>
      <c r="I248" s="54"/>
      <c r="J248" s="5"/>
      <c r="K248" s="33">
        <v>1.4</v>
      </c>
      <c r="L248" s="33">
        <v>1.68</v>
      </c>
      <c r="M248" s="33">
        <v>2.23</v>
      </c>
      <c r="N248" s="34">
        <v>2.57</v>
      </c>
      <c r="O248" s="36">
        <v>0</v>
      </c>
      <c r="P248" s="35">
        <f t="shared" si="31"/>
        <v>0</v>
      </c>
      <c r="Q248" s="124" t="e">
        <f t="shared" si="28"/>
        <v>#DIV/0!</v>
      </c>
    </row>
    <row r="249" spans="1:17" ht="30" hidden="1" x14ac:dyDescent="0.25">
      <c r="A249" s="42">
        <v>212</v>
      </c>
      <c r="B249" s="27" t="s">
        <v>469</v>
      </c>
      <c r="C249" s="58" t="s">
        <v>470</v>
      </c>
      <c r="D249" s="29">
        <v>24257</v>
      </c>
      <c r="E249" s="43">
        <v>1.35</v>
      </c>
      <c r="F249" s="53">
        <v>1</v>
      </c>
      <c r="G249" s="54"/>
      <c r="H249" s="54"/>
      <c r="I249" s="54"/>
      <c r="J249" s="5"/>
      <c r="K249" s="33">
        <v>1.4</v>
      </c>
      <c r="L249" s="33">
        <v>1.68</v>
      </c>
      <c r="M249" s="33">
        <v>2.23</v>
      </c>
      <c r="N249" s="34">
        <v>2.57</v>
      </c>
      <c r="O249" s="36">
        <v>0</v>
      </c>
      <c r="P249" s="35">
        <f>(O249*$D249*$E249*$F249*$L249)</f>
        <v>0</v>
      </c>
      <c r="Q249" s="124" t="e">
        <f t="shared" si="28"/>
        <v>#DIV/0!</v>
      </c>
    </row>
    <row r="250" spans="1:17" ht="30" hidden="1" x14ac:dyDescent="0.25">
      <c r="A250" s="42">
        <v>213</v>
      </c>
      <c r="B250" s="27" t="s">
        <v>471</v>
      </c>
      <c r="C250" s="58" t="s">
        <v>472</v>
      </c>
      <c r="D250" s="29">
        <v>24257</v>
      </c>
      <c r="E250" s="43">
        <v>1.96</v>
      </c>
      <c r="F250" s="31">
        <v>1</v>
      </c>
      <c r="G250" s="32"/>
      <c r="H250" s="32"/>
      <c r="I250" s="32"/>
      <c r="J250" s="5"/>
      <c r="K250" s="33">
        <v>1.4</v>
      </c>
      <c r="L250" s="33">
        <v>1.68</v>
      </c>
      <c r="M250" s="33">
        <v>2.23</v>
      </c>
      <c r="N250" s="34">
        <v>2.57</v>
      </c>
      <c r="O250" s="36">
        <v>0</v>
      </c>
      <c r="P250" s="35">
        <f>(O250*$D250*$E250*$F250*$L250)</f>
        <v>0</v>
      </c>
      <c r="Q250" s="124" t="e">
        <f t="shared" si="28"/>
        <v>#DIV/0!</v>
      </c>
    </row>
    <row r="251" spans="1:17" hidden="1" x14ac:dyDescent="0.25">
      <c r="A251" s="42">
        <v>214</v>
      </c>
      <c r="B251" s="27" t="s">
        <v>473</v>
      </c>
      <c r="C251" s="58" t="s">
        <v>474</v>
      </c>
      <c r="D251" s="29">
        <v>24257</v>
      </c>
      <c r="E251" s="56">
        <v>29.91</v>
      </c>
      <c r="F251" s="31">
        <v>1</v>
      </c>
      <c r="G251" s="32"/>
      <c r="H251" s="32"/>
      <c r="I251" s="32"/>
      <c r="J251" s="57">
        <v>7.4000000000000003E-3</v>
      </c>
      <c r="K251" s="33">
        <v>1.4</v>
      </c>
      <c r="L251" s="33">
        <v>1.68</v>
      </c>
      <c r="M251" s="33">
        <v>2.23</v>
      </c>
      <c r="N251" s="34">
        <v>2.57</v>
      </c>
      <c r="O251" s="36">
        <v>0</v>
      </c>
      <c r="P251" s="35"/>
      <c r="Q251" s="124" t="e">
        <f t="shared" si="28"/>
        <v>#DIV/0!</v>
      </c>
    </row>
    <row r="252" spans="1:17" hidden="1" x14ac:dyDescent="0.25">
      <c r="A252" s="45"/>
      <c r="B252" s="46"/>
      <c r="C252" s="60" t="s">
        <v>475</v>
      </c>
      <c r="D252" s="19">
        <v>24257</v>
      </c>
      <c r="E252" s="47">
        <v>0.92</v>
      </c>
      <c r="F252" s="38"/>
      <c r="G252" s="32"/>
      <c r="H252" s="32"/>
      <c r="I252" s="32"/>
      <c r="J252" s="39"/>
      <c r="K252" s="40">
        <v>1.4</v>
      </c>
      <c r="L252" s="40">
        <v>1.68</v>
      </c>
      <c r="M252" s="40">
        <v>2.23</v>
      </c>
      <c r="N252" s="41">
        <v>2.57</v>
      </c>
      <c r="O252" s="25">
        <f t="shared" ref="O252:P252" si="32">SUM(O253:O260)</f>
        <v>0</v>
      </c>
      <c r="P252" s="25">
        <f t="shared" si="32"/>
        <v>0</v>
      </c>
      <c r="Q252" s="124" t="e">
        <f t="shared" si="28"/>
        <v>#DIV/0!</v>
      </c>
    </row>
    <row r="253" spans="1:17" ht="18.75" hidden="1" x14ac:dyDescent="0.25">
      <c r="A253" s="42">
        <v>215</v>
      </c>
      <c r="B253" s="27" t="s">
        <v>476</v>
      </c>
      <c r="C253" s="58" t="s">
        <v>477</v>
      </c>
      <c r="D253" s="29">
        <v>24257</v>
      </c>
      <c r="E253" s="43">
        <v>0.49</v>
      </c>
      <c r="F253" s="53">
        <v>0.8</v>
      </c>
      <c r="G253" s="53"/>
      <c r="H253" s="53"/>
      <c r="I253" s="53"/>
      <c r="J253" s="5"/>
      <c r="K253" s="33">
        <v>1.4</v>
      </c>
      <c r="L253" s="33">
        <v>1.68</v>
      </c>
      <c r="M253" s="33">
        <v>2.23</v>
      </c>
      <c r="N253" s="34">
        <v>2.57</v>
      </c>
      <c r="O253" s="36"/>
      <c r="P253" s="35">
        <f>(O253*$D253*$E253*$F253*$L253*$P$12)</f>
        <v>0</v>
      </c>
      <c r="Q253" s="124" t="e">
        <f t="shared" si="28"/>
        <v>#DIV/0!</v>
      </c>
    </row>
    <row r="254" spans="1:17" ht="18.75" hidden="1" x14ac:dyDescent="0.25">
      <c r="A254" s="42">
        <v>216</v>
      </c>
      <c r="B254" s="27" t="s">
        <v>478</v>
      </c>
      <c r="C254" s="58" t="s">
        <v>479</v>
      </c>
      <c r="D254" s="29">
        <v>24257</v>
      </c>
      <c r="E254" s="43">
        <v>0.79</v>
      </c>
      <c r="F254" s="53">
        <v>0.8</v>
      </c>
      <c r="G254" s="53"/>
      <c r="H254" s="53"/>
      <c r="I254" s="53"/>
      <c r="J254" s="5"/>
      <c r="K254" s="33">
        <v>1.4</v>
      </c>
      <c r="L254" s="33">
        <v>1.68</v>
      </c>
      <c r="M254" s="33">
        <v>2.23</v>
      </c>
      <c r="N254" s="34">
        <v>2.57</v>
      </c>
      <c r="O254" s="36"/>
      <c r="P254" s="35">
        <f>(O254*$D254*$E254*$F254*$L254*$P$12)</f>
        <v>0</v>
      </c>
      <c r="Q254" s="124" t="e">
        <f t="shared" si="28"/>
        <v>#DIV/0!</v>
      </c>
    </row>
    <row r="255" spans="1:17" ht="18.75" hidden="1" x14ac:dyDescent="0.25">
      <c r="A255" s="42">
        <v>217</v>
      </c>
      <c r="B255" s="27" t="s">
        <v>480</v>
      </c>
      <c r="C255" s="58" t="s">
        <v>481</v>
      </c>
      <c r="D255" s="29">
        <v>24257</v>
      </c>
      <c r="E255" s="43">
        <v>1.07</v>
      </c>
      <c r="F255" s="53">
        <v>0.8</v>
      </c>
      <c r="G255" s="53"/>
      <c r="H255" s="53"/>
      <c r="I255" s="53"/>
      <c r="J255" s="5"/>
      <c r="K255" s="33">
        <v>1.4</v>
      </c>
      <c r="L255" s="33">
        <v>1.68</v>
      </c>
      <c r="M255" s="33">
        <v>2.23</v>
      </c>
      <c r="N255" s="34">
        <v>2.57</v>
      </c>
      <c r="O255" s="36"/>
      <c r="P255" s="35">
        <f>(O255*$D255*$E255*$F255*$L255*$P$12)</f>
        <v>0</v>
      </c>
      <c r="Q255" s="124" t="e">
        <f t="shared" si="28"/>
        <v>#DIV/0!</v>
      </c>
    </row>
    <row r="256" spans="1:17" ht="18.75" hidden="1" x14ac:dyDescent="0.25">
      <c r="A256" s="42">
        <v>218</v>
      </c>
      <c r="B256" s="27" t="s">
        <v>482</v>
      </c>
      <c r="C256" s="58" t="s">
        <v>483</v>
      </c>
      <c r="D256" s="29">
        <v>24257</v>
      </c>
      <c r="E256" s="43">
        <v>1.19</v>
      </c>
      <c r="F256" s="53">
        <v>0.8</v>
      </c>
      <c r="G256" s="53"/>
      <c r="H256" s="53"/>
      <c r="I256" s="53"/>
      <c r="J256" s="5"/>
      <c r="K256" s="33">
        <v>1.4</v>
      </c>
      <c r="L256" s="33">
        <v>1.68</v>
      </c>
      <c r="M256" s="33">
        <v>2.23</v>
      </c>
      <c r="N256" s="34">
        <v>2.57</v>
      </c>
      <c r="O256" s="36"/>
      <c r="P256" s="35">
        <f>(O256*$D256*$E256*$F256*$L256)</f>
        <v>0</v>
      </c>
      <c r="Q256" s="124" t="e">
        <f t="shared" si="28"/>
        <v>#DIV/0!</v>
      </c>
    </row>
    <row r="257" spans="1:17" ht="18.75" hidden="1" x14ac:dyDescent="0.25">
      <c r="A257" s="42">
        <v>219</v>
      </c>
      <c r="B257" s="27" t="s">
        <v>484</v>
      </c>
      <c r="C257" s="58" t="s">
        <v>485</v>
      </c>
      <c r="D257" s="29">
        <v>24257</v>
      </c>
      <c r="E257" s="43">
        <v>2.11</v>
      </c>
      <c r="F257" s="53">
        <v>1</v>
      </c>
      <c r="G257" s="54"/>
      <c r="H257" s="54"/>
      <c r="I257" s="54"/>
      <c r="J257" s="5"/>
      <c r="K257" s="33">
        <v>1.4</v>
      </c>
      <c r="L257" s="33">
        <v>1.68</v>
      </c>
      <c r="M257" s="33">
        <v>2.23</v>
      </c>
      <c r="N257" s="34">
        <v>2.57</v>
      </c>
      <c r="O257" s="36"/>
      <c r="P257" s="35">
        <f>(O257*$D257*$E257*$F257*$L257)</f>
        <v>0</v>
      </c>
      <c r="Q257" s="124" t="e">
        <f t="shared" si="28"/>
        <v>#DIV/0!</v>
      </c>
    </row>
    <row r="258" spans="1:17" ht="18.75" hidden="1" x14ac:dyDescent="0.25">
      <c r="A258" s="42">
        <v>220</v>
      </c>
      <c r="B258" s="27" t="s">
        <v>486</v>
      </c>
      <c r="C258" s="58" t="s">
        <v>487</v>
      </c>
      <c r="D258" s="29">
        <v>24257</v>
      </c>
      <c r="E258" s="43">
        <v>2.33</v>
      </c>
      <c r="F258" s="53">
        <v>0.8</v>
      </c>
      <c r="G258" s="53"/>
      <c r="H258" s="53"/>
      <c r="I258" s="53"/>
      <c r="J258" s="5"/>
      <c r="K258" s="33">
        <v>1.4</v>
      </c>
      <c r="L258" s="33">
        <v>1.68</v>
      </c>
      <c r="M258" s="33">
        <v>2.23</v>
      </c>
      <c r="N258" s="34">
        <v>2.57</v>
      </c>
      <c r="O258" s="36"/>
      <c r="P258" s="35">
        <f>(O258*$D258*$E258*$F258*$L258)</f>
        <v>0</v>
      </c>
      <c r="Q258" s="124" t="e">
        <f t="shared" si="28"/>
        <v>#DIV/0!</v>
      </c>
    </row>
    <row r="259" spans="1:17" hidden="1" x14ac:dyDescent="0.25">
      <c r="A259" s="42">
        <v>221</v>
      </c>
      <c r="B259" s="27" t="s">
        <v>488</v>
      </c>
      <c r="C259" s="58" t="s">
        <v>489</v>
      </c>
      <c r="D259" s="29">
        <v>24257</v>
      </c>
      <c r="E259" s="43">
        <v>0.51</v>
      </c>
      <c r="F259" s="31">
        <v>1</v>
      </c>
      <c r="G259" s="32"/>
      <c r="H259" s="32"/>
      <c r="I259" s="32"/>
      <c r="J259" s="5"/>
      <c r="K259" s="33">
        <v>1.4</v>
      </c>
      <c r="L259" s="33">
        <v>1.68</v>
      </c>
      <c r="M259" s="33">
        <v>2.23</v>
      </c>
      <c r="N259" s="34">
        <v>2.57</v>
      </c>
      <c r="O259" s="36"/>
      <c r="P259" s="35">
        <f>(O259*$D259*$E259*$F259*$L259*$P$12)</f>
        <v>0</v>
      </c>
      <c r="Q259" s="124" t="e">
        <f t="shared" si="28"/>
        <v>#DIV/0!</v>
      </c>
    </row>
    <row r="260" spans="1:17" hidden="1" x14ac:dyDescent="0.25">
      <c r="A260" s="42">
        <v>222</v>
      </c>
      <c r="B260" s="27" t="s">
        <v>490</v>
      </c>
      <c r="C260" s="58" t="s">
        <v>491</v>
      </c>
      <c r="D260" s="29">
        <v>24257</v>
      </c>
      <c r="E260" s="43">
        <v>0.66</v>
      </c>
      <c r="F260" s="31">
        <v>1</v>
      </c>
      <c r="G260" s="32"/>
      <c r="H260" s="32"/>
      <c r="I260" s="32"/>
      <c r="J260" s="5"/>
      <c r="K260" s="33">
        <v>1.4</v>
      </c>
      <c r="L260" s="33">
        <v>1.68</v>
      </c>
      <c r="M260" s="33">
        <v>2.23</v>
      </c>
      <c r="N260" s="34">
        <v>2.57</v>
      </c>
      <c r="O260" s="36"/>
      <c r="P260" s="35">
        <f>(O260*$D260*$E260*$F260*$L260*$P$12)</f>
        <v>0</v>
      </c>
      <c r="Q260" s="124" t="e">
        <f t="shared" si="28"/>
        <v>#DIV/0!</v>
      </c>
    </row>
    <row r="261" spans="1:17" x14ac:dyDescent="0.25">
      <c r="A261" s="45"/>
      <c r="B261" s="46"/>
      <c r="C261" s="60" t="s">
        <v>492</v>
      </c>
      <c r="D261" s="19">
        <v>24257</v>
      </c>
      <c r="E261" s="47">
        <v>0.8</v>
      </c>
      <c r="F261" s="40"/>
      <c r="G261" s="33"/>
      <c r="H261" s="33"/>
      <c r="I261" s="33"/>
      <c r="J261" s="39"/>
      <c r="K261" s="40">
        <v>1.4</v>
      </c>
      <c r="L261" s="40">
        <v>1.68</v>
      </c>
      <c r="M261" s="40">
        <v>2.23</v>
      </c>
      <c r="N261" s="41">
        <v>2.57</v>
      </c>
      <c r="O261" s="25">
        <f t="shared" ref="O261:P261" si="33">SUM(O262:O265)</f>
        <v>8</v>
      </c>
      <c r="P261" s="25">
        <f t="shared" si="33"/>
        <v>127145.49119999999</v>
      </c>
      <c r="Q261" s="124"/>
    </row>
    <row r="262" spans="1:17" hidden="1" x14ac:dyDescent="0.25">
      <c r="A262" s="42">
        <v>223</v>
      </c>
      <c r="B262" s="27" t="s">
        <v>493</v>
      </c>
      <c r="C262" s="58" t="s">
        <v>494</v>
      </c>
      <c r="D262" s="29">
        <v>24257</v>
      </c>
      <c r="E262" s="43">
        <v>1.1100000000000001</v>
      </c>
      <c r="F262" s="31">
        <v>1</v>
      </c>
      <c r="G262" s="32"/>
      <c r="H262" s="32"/>
      <c r="I262" s="32"/>
      <c r="J262" s="5"/>
      <c r="K262" s="33">
        <v>1.4</v>
      </c>
      <c r="L262" s="33">
        <v>1.68</v>
      </c>
      <c r="M262" s="33">
        <v>2.23</v>
      </c>
      <c r="N262" s="34">
        <v>2.57</v>
      </c>
      <c r="O262" s="44"/>
      <c r="P262" s="35">
        <f>(O262*$D262*$E262*$F262*$L262*$P$12)</f>
        <v>0</v>
      </c>
      <c r="Q262" s="124" t="e">
        <f t="shared" si="28"/>
        <v>#DIV/0!</v>
      </c>
    </row>
    <row r="263" spans="1:17" x14ac:dyDescent="0.25">
      <c r="A263" s="42">
        <v>64</v>
      </c>
      <c r="B263" s="27" t="s">
        <v>495</v>
      </c>
      <c r="C263" s="58" t="s">
        <v>496</v>
      </c>
      <c r="D263" s="29">
        <v>24257</v>
      </c>
      <c r="E263" s="48">
        <v>0.39</v>
      </c>
      <c r="F263" s="31">
        <v>1</v>
      </c>
      <c r="G263" s="32"/>
      <c r="H263" s="32"/>
      <c r="I263" s="32"/>
      <c r="J263" s="5"/>
      <c r="K263" s="33">
        <v>1.4</v>
      </c>
      <c r="L263" s="33">
        <v>1.68</v>
      </c>
      <c r="M263" s="33">
        <v>2.23</v>
      </c>
      <c r="N263" s="34">
        <v>2.57</v>
      </c>
      <c r="O263" s="44">
        <v>8</v>
      </c>
      <c r="P263" s="35">
        <f>(O263*$D263*$E263*$F263*$L263*$P$12)</f>
        <v>127145.49119999999</v>
      </c>
      <c r="Q263" s="124">
        <f t="shared" si="28"/>
        <v>15893.186399999999</v>
      </c>
    </row>
    <row r="264" spans="1:17" hidden="1" x14ac:dyDescent="0.25">
      <c r="A264" s="42">
        <v>225</v>
      </c>
      <c r="B264" s="27" t="s">
        <v>497</v>
      </c>
      <c r="C264" s="58" t="s">
        <v>498</v>
      </c>
      <c r="D264" s="29">
        <v>24257</v>
      </c>
      <c r="E264" s="43">
        <v>1.85</v>
      </c>
      <c r="F264" s="31">
        <v>1</v>
      </c>
      <c r="G264" s="32"/>
      <c r="H264" s="32"/>
      <c r="I264" s="32"/>
      <c r="J264" s="5"/>
      <c r="K264" s="33">
        <v>1.4</v>
      </c>
      <c r="L264" s="33">
        <v>1.68</v>
      </c>
      <c r="M264" s="33">
        <v>2.23</v>
      </c>
      <c r="N264" s="34">
        <v>2.57</v>
      </c>
      <c r="O264" s="36"/>
      <c r="P264" s="35">
        <f>(O264*$D264*$E264*$F264*$L264*$P$12)</f>
        <v>0</v>
      </c>
      <c r="Q264" s="124" t="e">
        <f t="shared" si="28"/>
        <v>#DIV/0!</v>
      </c>
    </row>
    <row r="265" spans="1:17" ht="30" hidden="1" x14ac:dyDescent="0.25">
      <c r="A265" s="42">
        <v>226</v>
      </c>
      <c r="B265" s="27" t="s">
        <v>499</v>
      </c>
      <c r="C265" s="58" t="s">
        <v>500</v>
      </c>
      <c r="D265" s="29">
        <v>24257</v>
      </c>
      <c r="E265" s="48">
        <v>2.12</v>
      </c>
      <c r="F265" s="31">
        <v>1</v>
      </c>
      <c r="G265" s="32"/>
      <c r="H265" s="32"/>
      <c r="I265" s="32"/>
      <c r="J265" s="5"/>
      <c r="K265" s="33">
        <v>1.4</v>
      </c>
      <c r="L265" s="33">
        <v>1.68</v>
      </c>
      <c r="M265" s="33">
        <v>2.23</v>
      </c>
      <c r="N265" s="34">
        <v>2.57</v>
      </c>
      <c r="O265" s="36"/>
      <c r="P265" s="35">
        <f>(O265*$D265*$E265*$F265*$L265*$P$12)</f>
        <v>0</v>
      </c>
      <c r="Q265" s="124" t="e">
        <f t="shared" si="28"/>
        <v>#DIV/0!</v>
      </c>
    </row>
    <row r="266" spans="1:17" x14ac:dyDescent="0.25">
      <c r="A266" s="45"/>
      <c r="B266" s="46"/>
      <c r="C266" s="60" t="s">
        <v>501</v>
      </c>
      <c r="D266" s="19">
        <v>24257</v>
      </c>
      <c r="E266" s="47">
        <v>1.31</v>
      </c>
      <c r="F266" s="40"/>
      <c r="G266" s="33"/>
      <c r="H266" s="33"/>
      <c r="I266" s="33"/>
      <c r="J266" s="39"/>
      <c r="K266" s="40">
        <v>1.4</v>
      </c>
      <c r="L266" s="40">
        <v>1.68</v>
      </c>
      <c r="M266" s="40">
        <v>2.23</v>
      </c>
      <c r="N266" s="41">
        <v>2.57</v>
      </c>
      <c r="O266" s="25">
        <f t="shared" ref="O266:P266" si="34">SUM(O267:O272)</f>
        <v>96</v>
      </c>
      <c r="P266" s="25">
        <f t="shared" si="34"/>
        <v>4888581.1296000006</v>
      </c>
      <c r="Q266" s="124"/>
    </row>
    <row r="267" spans="1:17" x14ac:dyDescent="0.25">
      <c r="A267" s="42">
        <v>65</v>
      </c>
      <c r="B267" s="27" t="s">
        <v>502</v>
      </c>
      <c r="C267" s="58" t="s">
        <v>503</v>
      </c>
      <c r="D267" s="29">
        <v>24257</v>
      </c>
      <c r="E267" s="43">
        <v>0.85</v>
      </c>
      <c r="F267" s="31">
        <v>1</v>
      </c>
      <c r="G267" s="32"/>
      <c r="H267" s="32"/>
      <c r="I267" s="32"/>
      <c r="J267" s="5"/>
      <c r="K267" s="33">
        <v>1.4</v>
      </c>
      <c r="L267" s="33">
        <v>1.68</v>
      </c>
      <c r="M267" s="33">
        <v>2.23</v>
      </c>
      <c r="N267" s="34">
        <v>2.57</v>
      </c>
      <c r="O267" s="36">
        <v>2</v>
      </c>
      <c r="P267" s="35">
        <f t="shared" ref="P267:P272" si="35">(O267*$D267*$E267*$F267*$L267*$P$12)</f>
        <v>69277.991999999998</v>
      </c>
      <c r="Q267" s="124">
        <f t="shared" si="28"/>
        <v>34638.995999999999</v>
      </c>
    </row>
    <row r="268" spans="1:17" ht="45" hidden="1" x14ac:dyDescent="0.25">
      <c r="A268" s="42">
        <v>228</v>
      </c>
      <c r="B268" s="27" t="s">
        <v>504</v>
      </c>
      <c r="C268" s="58" t="s">
        <v>505</v>
      </c>
      <c r="D268" s="29">
        <v>24257</v>
      </c>
      <c r="E268" s="43">
        <v>2.48</v>
      </c>
      <c r="F268" s="31">
        <v>1</v>
      </c>
      <c r="G268" s="32"/>
      <c r="H268" s="32"/>
      <c r="I268" s="32"/>
      <c r="J268" s="5"/>
      <c r="K268" s="33">
        <v>1.4</v>
      </c>
      <c r="L268" s="33">
        <v>1.68</v>
      </c>
      <c r="M268" s="33">
        <v>2.23</v>
      </c>
      <c r="N268" s="34">
        <v>2.57</v>
      </c>
      <c r="O268" s="36">
        <v>0</v>
      </c>
      <c r="P268" s="35">
        <f t="shared" si="35"/>
        <v>0</v>
      </c>
      <c r="Q268" s="124" t="e">
        <f t="shared" si="28"/>
        <v>#DIV/0!</v>
      </c>
    </row>
    <row r="269" spans="1:17" ht="45" hidden="1" x14ac:dyDescent="0.25">
      <c r="A269" s="42">
        <v>229</v>
      </c>
      <c r="B269" s="27" t="s">
        <v>506</v>
      </c>
      <c r="C269" s="58" t="s">
        <v>507</v>
      </c>
      <c r="D269" s="29">
        <v>24257</v>
      </c>
      <c r="E269" s="43">
        <v>0.91</v>
      </c>
      <c r="F269" s="31">
        <v>1</v>
      </c>
      <c r="G269" s="32"/>
      <c r="H269" s="32"/>
      <c r="I269" s="32"/>
      <c r="J269" s="5"/>
      <c r="K269" s="33">
        <v>1.4</v>
      </c>
      <c r="L269" s="33">
        <v>1.68</v>
      </c>
      <c r="M269" s="33">
        <v>2.23</v>
      </c>
      <c r="N269" s="34">
        <v>2.57</v>
      </c>
      <c r="O269" s="36">
        <v>0</v>
      </c>
      <c r="P269" s="35">
        <f t="shared" si="35"/>
        <v>0</v>
      </c>
      <c r="Q269" s="124" t="e">
        <f t="shared" si="28"/>
        <v>#DIV/0!</v>
      </c>
    </row>
    <row r="270" spans="1:17" x14ac:dyDescent="0.25">
      <c r="A270" s="42">
        <v>66</v>
      </c>
      <c r="B270" s="27" t="s">
        <v>508</v>
      </c>
      <c r="C270" s="58" t="s">
        <v>509</v>
      </c>
      <c r="D270" s="29">
        <v>24257</v>
      </c>
      <c r="E270" s="43">
        <v>1.28</v>
      </c>
      <c r="F270" s="31">
        <v>1</v>
      </c>
      <c r="G270" s="31"/>
      <c r="H270" s="31"/>
      <c r="I270" s="31"/>
      <c r="J270" s="5"/>
      <c r="K270" s="33">
        <v>1.4</v>
      </c>
      <c r="L270" s="33">
        <v>1.68</v>
      </c>
      <c r="M270" s="33">
        <v>2.23</v>
      </c>
      <c r="N270" s="34">
        <v>2.57</v>
      </c>
      <c r="O270" s="36">
        <v>72</v>
      </c>
      <c r="P270" s="35">
        <f t="shared" si="35"/>
        <v>3755682.2016000003</v>
      </c>
      <c r="Q270" s="124">
        <f t="shared" si="28"/>
        <v>52162.252800000002</v>
      </c>
    </row>
    <row r="271" spans="1:17" x14ac:dyDescent="0.25">
      <c r="A271" s="42">
        <v>67</v>
      </c>
      <c r="B271" s="27" t="s">
        <v>510</v>
      </c>
      <c r="C271" s="58" t="s">
        <v>511</v>
      </c>
      <c r="D271" s="29">
        <v>24257</v>
      </c>
      <c r="E271" s="43">
        <v>1.1100000000000001</v>
      </c>
      <c r="F271" s="31">
        <v>1</v>
      </c>
      <c r="G271" s="32"/>
      <c r="H271" s="32"/>
      <c r="I271" s="32"/>
      <c r="J271" s="5"/>
      <c r="K271" s="33">
        <v>1.4</v>
      </c>
      <c r="L271" s="33">
        <v>1.68</v>
      </c>
      <c r="M271" s="33">
        <v>2.23</v>
      </c>
      <c r="N271" s="34">
        <v>2.57</v>
      </c>
      <c r="O271" s="36">
        <v>10</v>
      </c>
      <c r="P271" s="35">
        <f t="shared" si="35"/>
        <v>452344.53600000002</v>
      </c>
      <c r="Q271" s="124">
        <f t="shared" si="28"/>
        <v>45234.453600000001</v>
      </c>
    </row>
    <row r="272" spans="1:17" x14ac:dyDescent="0.25">
      <c r="A272" s="42">
        <v>68</v>
      </c>
      <c r="B272" s="27" t="s">
        <v>512</v>
      </c>
      <c r="C272" s="58" t="s">
        <v>513</v>
      </c>
      <c r="D272" s="29">
        <v>24257</v>
      </c>
      <c r="E272" s="43">
        <v>1.25</v>
      </c>
      <c r="F272" s="31">
        <v>1</v>
      </c>
      <c r="G272" s="32"/>
      <c r="H272" s="32"/>
      <c r="I272" s="32"/>
      <c r="J272" s="5"/>
      <c r="K272" s="33">
        <v>1.4</v>
      </c>
      <c r="L272" s="33">
        <v>1.68</v>
      </c>
      <c r="M272" s="33">
        <v>2.23</v>
      </c>
      <c r="N272" s="34">
        <v>2.57</v>
      </c>
      <c r="O272" s="36">
        <v>12</v>
      </c>
      <c r="P272" s="35">
        <f t="shared" si="35"/>
        <v>611276.4</v>
      </c>
      <c r="Q272" s="124">
        <f t="shared" si="28"/>
        <v>50939.700000000004</v>
      </c>
    </row>
    <row r="273" spans="1:17" x14ac:dyDescent="0.25">
      <c r="A273" s="45"/>
      <c r="B273" s="46"/>
      <c r="C273" s="60" t="s">
        <v>514</v>
      </c>
      <c r="D273" s="19">
        <v>24257</v>
      </c>
      <c r="E273" s="47">
        <v>1.44</v>
      </c>
      <c r="F273" s="40"/>
      <c r="G273" s="33"/>
      <c r="H273" s="33"/>
      <c r="I273" s="33"/>
      <c r="J273" s="39"/>
      <c r="K273" s="40">
        <v>1.4</v>
      </c>
      <c r="L273" s="40">
        <v>1.68</v>
      </c>
      <c r="M273" s="40">
        <v>2.23</v>
      </c>
      <c r="N273" s="41">
        <v>2.57</v>
      </c>
      <c r="O273" s="25">
        <f t="shared" ref="O273:P273" si="36">SUM(O274:O277)</f>
        <v>8</v>
      </c>
      <c r="P273" s="25">
        <f t="shared" si="36"/>
        <v>544443.51359999995</v>
      </c>
      <c r="Q273" s="124"/>
    </row>
    <row r="274" spans="1:17" ht="18.75" hidden="1" x14ac:dyDescent="0.25">
      <c r="A274" s="42">
        <v>233</v>
      </c>
      <c r="B274" s="27" t="s">
        <v>515</v>
      </c>
      <c r="C274" s="58" t="s">
        <v>516</v>
      </c>
      <c r="D274" s="29">
        <v>24257</v>
      </c>
      <c r="E274" s="43">
        <v>1.78</v>
      </c>
      <c r="F274" s="53">
        <v>1</v>
      </c>
      <c r="G274" s="54"/>
      <c r="H274" s="54"/>
      <c r="I274" s="54"/>
      <c r="J274" s="5"/>
      <c r="K274" s="33">
        <v>1.4</v>
      </c>
      <c r="L274" s="33">
        <v>1.68</v>
      </c>
      <c r="M274" s="33">
        <v>2.23</v>
      </c>
      <c r="N274" s="34">
        <v>2.57</v>
      </c>
      <c r="O274" s="36"/>
      <c r="P274" s="35">
        <f>(O274*$D274*$E274*$F274*$L274*$P$12)</f>
        <v>0</v>
      </c>
      <c r="Q274" s="124" t="e">
        <f t="shared" ref="Q274:Q336" si="37">P274/O274</f>
        <v>#DIV/0!</v>
      </c>
    </row>
    <row r="275" spans="1:17" x14ac:dyDescent="0.25">
      <c r="A275" s="42">
        <v>69</v>
      </c>
      <c r="B275" s="27" t="s">
        <v>517</v>
      </c>
      <c r="C275" s="58" t="s">
        <v>518</v>
      </c>
      <c r="D275" s="29">
        <v>24257</v>
      </c>
      <c r="E275" s="43">
        <v>1.67</v>
      </c>
      <c r="F275" s="31">
        <v>1</v>
      </c>
      <c r="G275" s="32"/>
      <c r="H275" s="32"/>
      <c r="I275" s="32"/>
      <c r="J275" s="5"/>
      <c r="K275" s="33">
        <v>1.4</v>
      </c>
      <c r="L275" s="33">
        <v>1.68</v>
      </c>
      <c r="M275" s="33">
        <v>2.23</v>
      </c>
      <c r="N275" s="34">
        <v>2.57</v>
      </c>
      <c r="O275" s="36">
        <v>8</v>
      </c>
      <c r="P275" s="35">
        <f>(O275*$D275*$E275*$F275*$L275*$P$12)</f>
        <v>544443.51359999995</v>
      </c>
      <c r="Q275" s="124">
        <f t="shared" si="37"/>
        <v>68055.439199999993</v>
      </c>
    </row>
    <row r="276" spans="1:17" hidden="1" x14ac:dyDescent="0.25">
      <c r="A276" s="42">
        <v>235</v>
      </c>
      <c r="B276" s="27" t="s">
        <v>519</v>
      </c>
      <c r="C276" s="58" t="s">
        <v>520</v>
      </c>
      <c r="D276" s="29">
        <v>24257</v>
      </c>
      <c r="E276" s="43">
        <v>0.87</v>
      </c>
      <c r="F276" s="31">
        <v>1</v>
      </c>
      <c r="G276" s="32"/>
      <c r="H276" s="32"/>
      <c r="I276" s="32"/>
      <c r="J276" s="5"/>
      <c r="K276" s="33">
        <v>1.4</v>
      </c>
      <c r="L276" s="33">
        <v>1.68</v>
      </c>
      <c r="M276" s="33">
        <v>2.23</v>
      </c>
      <c r="N276" s="34">
        <v>2.57</v>
      </c>
      <c r="O276" s="36"/>
      <c r="P276" s="35">
        <f>(O276*$D276*$E276*$F276*$L276*$P$12)</f>
        <v>0</v>
      </c>
      <c r="Q276" s="124" t="e">
        <f t="shared" si="37"/>
        <v>#DIV/0!</v>
      </c>
    </row>
    <row r="277" spans="1:17" hidden="1" x14ac:dyDescent="0.25">
      <c r="A277" s="42">
        <v>236</v>
      </c>
      <c r="B277" s="27" t="s">
        <v>521</v>
      </c>
      <c r="C277" s="58" t="s">
        <v>522</v>
      </c>
      <c r="D277" s="29">
        <v>24257</v>
      </c>
      <c r="E277" s="43">
        <v>1.57</v>
      </c>
      <c r="F277" s="31">
        <v>1</v>
      </c>
      <c r="G277" s="32"/>
      <c r="H277" s="32"/>
      <c r="I277" s="32"/>
      <c r="J277" s="5"/>
      <c r="K277" s="33">
        <v>1.4</v>
      </c>
      <c r="L277" s="33">
        <v>1.68</v>
      </c>
      <c r="M277" s="33">
        <v>2.23</v>
      </c>
      <c r="N277" s="34">
        <v>2.57</v>
      </c>
      <c r="O277" s="36"/>
      <c r="P277" s="35">
        <f>(O277*$D277*$E277*$F277*$L277*$P$12)</f>
        <v>0</v>
      </c>
      <c r="Q277" s="124" t="e">
        <f t="shared" si="37"/>
        <v>#DIV/0!</v>
      </c>
    </row>
    <row r="278" spans="1:17" x14ac:dyDescent="0.25">
      <c r="A278" s="45"/>
      <c r="B278" s="46"/>
      <c r="C278" s="60" t="s">
        <v>523</v>
      </c>
      <c r="D278" s="19">
        <v>24257</v>
      </c>
      <c r="E278" s="47">
        <v>1.18</v>
      </c>
      <c r="F278" s="40"/>
      <c r="G278" s="33"/>
      <c r="H278" s="33"/>
      <c r="I278" s="33"/>
      <c r="J278" s="39"/>
      <c r="K278" s="40">
        <v>1.4</v>
      </c>
      <c r="L278" s="40">
        <v>1.68</v>
      </c>
      <c r="M278" s="40">
        <v>2.23</v>
      </c>
      <c r="N278" s="41">
        <v>2.57</v>
      </c>
      <c r="O278" s="25">
        <f t="shared" ref="O278:P278" si="38">SUM(O279:O290)</f>
        <v>86</v>
      </c>
      <c r="P278" s="25">
        <f t="shared" si="38"/>
        <v>3439448.5440000002</v>
      </c>
      <c r="Q278" s="124"/>
    </row>
    <row r="279" spans="1:17" ht="30" x14ac:dyDescent="0.25">
      <c r="A279" s="42">
        <v>70</v>
      </c>
      <c r="B279" s="27" t="s">
        <v>524</v>
      </c>
      <c r="C279" s="58" t="s">
        <v>525</v>
      </c>
      <c r="D279" s="29">
        <v>24257</v>
      </c>
      <c r="E279" s="43">
        <v>0.85</v>
      </c>
      <c r="F279" s="31">
        <v>1</v>
      </c>
      <c r="G279" s="32"/>
      <c r="H279" s="32"/>
      <c r="I279" s="32"/>
      <c r="J279" s="5"/>
      <c r="K279" s="33">
        <v>1.4</v>
      </c>
      <c r="L279" s="33">
        <v>1.68</v>
      </c>
      <c r="M279" s="33">
        <v>2.23</v>
      </c>
      <c r="N279" s="34">
        <v>2.57</v>
      </c>
      <c r="O279" s="36">
        <v>40</v>
      </c>
      <c r="P279" s="35">
        <f t="shared" ref="P279:P290" si="39">(O279*$D279*$E279*$F279*$L279*$P$12)</f>
        <v>1385559.8399999999</v>
      </c>
      <c r="Q279" s="124">
        <f t="shared" si="37"/>
        <v>34638.995999999999</v>
      </c>
    </row>
    <row r="280" spans="1:17" x14ac:dyDescent="0.25">
      <c r="A280" s="42">
        <v>71</v>
      </c>
      <c r="B280" s="27" t="s">
        <v>526</v>
      </c>
      <c r="C280" s="58" t="s">
        <v>527</v>
      </c>
      <c r="D280" s="29">
        <v>24257</v>
      </c>
      <c r="E280" s="43">
        <v>1.32</v>
      </c>
      <c r="F280" s="31">
        <v>1</v>
      </c>
      <c r="G280" s="32"/>
      <c r="H280" s="32"/>
      <c r="I280" s="32"/>
      <c r="J280" s="5"/>
      <c r="K280" s="33">
        <v>1.4</v>
      </c>
      <c r="L280" s="33">
        <v>1.68</v>
      </c>
      <c r="M280" s="33">
        <v>2.23</v>
      </c>
      <c r="N280" s="34">
        <v>2.57</v>
      </c>
      <c r="O280" s="36">
        <v>5</v>
      </c>
      <c r="P280" s="35">
        <f t="shared" si="39"/>
        <v>268961.61600000004</v>
      </c>
      <c r="Q280" s="124">
        <f t="shared" si="37"/>
        <v>53792.323200000006</v>
      </c>
    </row>
    <row r="281" spans="1:17" x14ac:dyDescent="0.25">
      <c r="A281" s="42">
        <v>72</v>
      </c>
      <c r="B281" s="27" t="s">
        <v>528</v>
      </c>
      <c r="C281" s="58" t="s">
        <v>529</v>
      </c>
      <c r="D281" s="29">
        <v>24257</v>
      </c>
      <c r="E281" s="43">
        <v>1.05</v>
      </c>
      <c r="F281" s="31">
        <v>1</v>
      </c>
      <c r="G281" s="32"/>
      <c r="H281" s="32"/>
      <c r="I281" s="32"/>
      <c r="J281" s="5"/>
      <c r="K281" s="33">
        <v>1.4</v>
      </c>
      <c r="L281" s="33">
        <v>1.68</v>
      </c>
      <c r="M281" s="33">
        <v>2.23</v>
      </c>
      <c r="N281" s="34">
        <v>2.57</v>
      </c>
      <c r="O281" s="36">
        <v>36</v>
      </c>
      <c r="P281" s="35">
        <f t="shared" si="39"/>
        <v>1540416.5280000002</v>
      </c>
      <c r="Q281" s="124">
        <f t="shared" si="37"/>
        <v>42789.348000000005</v>
      </c>
    </row>
    <row r="282" spans="1:17" ht="30" hidden="1" x14ac:dyDescent="0.25">
      <c r="A282" s="42">
        <v>240</v>
      </c>
      <c r="B282" s="27" t="s">
        <v>530</v>
      </c>
      <c r="C282" s="58" t="s">
        <v>531</v>
      </c>
      <c r="D282" s="29">
        <v>24257</v>
      </c>
      <c r="E282" s="43">
        <v>1.01</v>
      </c>
      <c r="F282" s="53">
        <v>1</v>
      </c>
      <c r="G282" s="54"/>
      <c r="H282" s="54"/>
      <c r="I282" s="54"/>
      <c r="J282" s="5"/>
      <c r="K282" s="33">
        <v>1.4</v>
      </c>
      <c r="L282" s="33">
        <v>1.68</v>
      </c>
      <c r="M282" s="33">
        <v>2.23</v>
      </c>
      <c r="N282" s="34">
        <v>2.57</v>
      </c>
      <c r="O282" s="36">
        <v>0</v>
      </c>
      <c r="P282" s="35">
        <f t="shared" si="39"/>
        <v>0</v>
      </c>
      <c r="Q282" s="124" t="e">
        <f t="shared" si="37"/>
        <v>#DIV/0!</v>
      </c>
    </row>
    <row r="283" spans="1:17" hidden="1" x14ac:dyDescent="0.25">
      <c r="A283" s="42">
        <v>241</v>
      </c>
      <c r="B283" s="27" t="s">
        <v>532</v>
      </c>
      <c r="C283" s="58" t="s">
        <v>533</v>
      </c>
      <c r="D283" s="29">
        <v>24257</v>
      </c>
      <c r="E283" s="43">
        <v>2.11</v>
      </c>
      <c r="F283" s="31">
        <v>1</v>
      </c>
      <c r="G283" s="32"/>
      <c r="H283" s="32"/>
      <c r="I283" s="32"/>
      <c r="J283" s="5"/>
      <c r="K283" s="33">
        <v>1.4</v>
      </c>
      <c r="L283" s="33">
        <v>1.68</v>
      </c>
      <c r="M283" s="33">
        <v>2.23</v>
      </c>
      <c r="N283" s="34">
        <v>2.57</v>
      </c>
      <c r="O283" s="36">
        <v>0</v>
      </c>
      <c r="P283" s="35">
        <f t="shared" si="39"/>
        <v>0</v>
      </c>
      <c r="Q283" s="124" t="e">
        <f t="shared" si="37"/>
        <v>#DIV/0!</v>
      </c>
    </row>
    <row r="284" spans="1:17" hidden="1" x14ac:dyDescent="0.25">
      <c r="A284" s="42">
        <v>242</v>
      </c>
      <c r="B284" s="27" t="s">
        <v>534</v>
      </c>
      <c r="C284" s="58" t="s">
        <v>535</v>
      </c>
      <c r="D284" s="29">
        <v>24257</v>
      </c>
      <c r="E284" s="43">
        <v>3.97</v>
      </c>
      <c r="F284" s="31">
        <v>1</v>
      </c>
      <c r="G284" s="32"/>
      <c r="H284" s="32"/>
      <c r="I284" s="32"/>
      <c r="J284" s="5"/>
      <c r="K284" s="33">
        <v>1.4</v>
      </c>
      <c r="L284" s="33">
        <v>1.68</v>
      </c>
      <c r="M284" s="33">
        <v>2.23</v>
      </c>
      <c r="N284" s="34">
        <v>2.57</v>
      </c>
      <c r="O284" s="36">
        <v>0</v>
      </c>
      <c r="P284" s="35">
        <f t="shared" si="39"/>
        <v>0</v>
      </c>
      <c r="Q284" s="124" t="e">
        <f t="shared" si="37"/>
        <v>#DIV/0!</v>
      </c>
    </row>
    <row r="285" spans="1:17" ht="18.75" hidden="1" x14ac:dyDescent="0.25">
      <c r="A285" s="42">
        <v>243</v>
      </c>
      <c r="B285" s="27" t="s">
        <v>536</v>
      </c>
      <c r="C285" s="58" t="s">
        <v>537</v>
      </c>
      <c r="D285" s="29">
        <v>24257</v>
      </c>
      <c r="E285" s="43">
        <v>4.3099999999999996</v>
      </c>
      <c r="F285" s="53">
        <v>0.8</v>
      </c>
      <c r="G285" s="54"/>
      <c r="H285" s="54"/>
      <c r="I285" s="54"/>
      <c r="J285" s="5"/>
      <c r="K285" s="33">
        <v>1.4</v>
      </c>
      <c r="L285" s="33">
        <v>1.68</v>
      </c>
      <c r="M285" s="33">
        <v>2.23</v>
      </c>
      <c r="N285" s="34">
        <v>2.57</v>
      </c>
      <c r="O285" s="36">
        <v>0</v>
      </c>
      <c r="P285" s="35">
        <f t="shared" si="39"/>
        <v>0</v>
      </c>
      <c r="Q285" s="124" t="e">
        <f t="shared" si="37"/>
        <v>#DIV/0!</v>
      </c>
    </row>
    <row r="286" spans="1:17" x14ac:dyDescent="0.25">
      <c r="A286" s="42">
        <v>73</v>
      </c>
      <c r="B286" s="27" t="s">
        <v>538</v>
      </c>
      <c r="C286" s="58" t="s">
        <v>539</v>
      </c>
      <c r="D286" s="29">
        <v>24257</v>
      </c>
      <c r="E286" s="31">
        <v>1.2</v>
      </c>
      <c r="F286" s="31">
        <v>1</v>
      </c>
      <c r="G286" s="32"/>
      <c r="H286" s="32"/>
      <c r="I286" s="32"/>
      <c r="J286" s="5"/>
      <c r="K286" s="33">
        <v>1.4</v>
      </c>
      <c r="L286" s="33">
        <v>1.68</v>
      </c>
      <c r="M286" s="33">
        <v>2.23</v>
      </c>
      <c r="N286" s="34">
        <v>2.57</v>
      </c>
      <c r="O286" s="36">
        <v>5</v>
      </c>
      <c r="P286" s="35">
        <f t="shared" si="39"/>
        <v>244510.56</v>
      </c>
      <c r="Q286" s="124">
        <f t="shared" si="37"/>
        <v>48902.112000000001</v>
      </c>
    </row>
    <row r="287" spans="1:17" ht="18.75" hidden="1" x14ac:dyDescent="0.25">
      <c r="A287" s="42">
        <v>245</v>
      </c>
      <c r="B287" s="27" t="s">
        <v>540</v>
      </c>
      <c r="C287" s="58" t="s">
        <v>541</v>
      </c>
      <c r="D287" s="29">
        <v>24257</v>
      </c>
      <c r="E287" s="43">
        <v>2.37</v>
      </c>
      <c r="F287" s="53">
        <v>0.9</v>
      </c>
      <c r="G287" s="54"/>
      <c r="H287" s="54"/>
      <c r="I287" s="54"/>
      <c r="J287" s="5"/>
      <c r="K287" s="33">
        <v>1.4</v>
      </c>
      <c r="L287" s="33">
        <v>1.68</v>
      </c>
      <c r="M287" s="33">
        <v>2.23</v>
      </c>
      <c r="N287" s="34">
        <v>2.57</v>
      </c>
      <c r="O287" s="36">
        <v>0</v>
      </c>
      <c r="P287" s="35">
        <f t="shared" si="39"/>
        <v>0</v>
      </c>
      <c r="Q287" s="124" t="e">
        <f t="shared" si="37"/>
        <v>#DIV/0!</v>
      </c>
    </row>
    <row r="288" spans="1:17" ht="18.75" hidden="1" x14ac:dyDescent="0.25">
      <c r="A288" s="42">
        <v>246</v>
      </c>
      <c r="B288" s="27" t="s">
        <v>542</v>
      </c>
      <c r="C288" s="58" t="s">
        <v>543</v>
      </c>
      <c r="D288" s="29">
        <v>24257</v>
      </c>
      <c r="E288" s="43">
        <v>4.13</v>
      </c>
      <c r="F288" s="53">
        <v>0.8</v>
      </c>
      <c r="G288" s="54"/>
      <c r="H288" s="54"/>
      <c r="I288" s="54"/>
      <c r="J288" s="5"/>
      <c r="K288" s="33">
        <v>1.4</v>
      </c>
      <c r="L288" s="33">
        <v>1.68</v>
      </c>
      <c r="M288" s="33">
        <v>2.23</v>
      </c>
      <c r="N288" s="34">
        <v>2.57</v>
      </c>
      <c r="O288" s="36">
        <v>0</v>
      </c>
      <c r="P288" s="35">
        <f t="shared" si="39"/>
        <v>0</v>
      </c>
      <c r="Q288" s="124" t="e">
        <f t="shared" si="37"/>
        <v>#DIV/0!</v>
      </c>
    </row>
    <row r="289" spans="1:17" ht="18.75" hidden="1" x14ac:dyDescent="0.25">
      <c r="A289" s="42">
        <v>247</v>
      </c>
      <c r="B289" s="27" t="s">
        <v>544</v>
      </c>
      <c r="C289" s="58" t="s">
        <v>545</v>
      </c>
      <c r="D289" s="29">
        <v>24257</v>
      </c>
      <c r="E289" s="43">
        <v>6.08</v>
      </c>
      <c r="F289" s="53">
        <v>0.8</v>
      </c>
      <c r="G289" s="54"/>
      <c r="H289" s="54"/>
      <c r="I289" s="54"/>
      <c r="J289" s="5"/>
      <c r="K289" s="33">
        <v>1.4</v>
      </c>
      <c r="L289" s="33">
        <v>1.68</v>
      </c>
      <c r="M289" s="33">
        <v>2.23</v>
      </c>
      <c r="N289" s="34">
        <v>2.57</v>
      </c>
      <c r="O289" s="36">
        <v>0</v>
      </c>
      <c r="P289" s="35">
        <f t="shared" si="39"/>
        <v>0</v>
      </c>
      <c r="Q289" s="124" t="e">
        <f t="shared" si="37"/>
        <v>#DIV/0!</v>
      </c>
    </row>
    <row r="290" spans="1:17" ht="18.75" hidden="1" x14ac:dyDescent="0.25">
      <c r="A290" s="42">
        <v>248</v>
      </c>
      <c r="B290" s="27" t="s">
        <v>546</v>
      </c>
      <c r="C290" s="58" t="s">
        <v>547</v>
      </c>
      <c r="D290" s="29">
        <v>24257</v>
      </c>
      <c r="E290" s="43">
        <v>7.12</v>
      </c>
      <c r="F290" s="53">
        <v>0.8</v>
      </c>
      <c r="G290" s="54"/>
      <c r="H290" s="54"/>
      <c r="I290" s="54"/>
      <c r="J290" s="5"/>
      <c r="K290" s="33">
        <v>1.4</v>
      </c>
      <c r="L290" s="33">
        <v>1.68</v>
      </c>
      <c r="M290" s="33">
        <v>2.23</v>
      </c>
      <c r="N290" s="34">
        <v>2.57</v>
      </c>
      <c r="O290" s="36">
        <v>0</v>
      </c>
      <c r="P290" s="35">
        <f t="shared" si="39"/>
        <v>0</v>
      </c>
      <c r="Q290" s="124" t="e">
        <f t="shared" si="37"/>
        <v>#DIV/0!</v>
      </c>
    </row>
    <row r="291" spans="1:17" x14ac:dyDescent="0.25">
      <c r="A291" s="16"/>
      <c r="B291" s="17"/>
      <c r="C291" s="60" t="s">
        <v>548</v>
      </c>
      <c r="D291" s="19">
        <v>24257</v>
      </c>
      <c r="E291" s="92">
        <v>0.79</v>
      </c>
      <c r="F291" s="38"/>
      <c r="G291" s="32"/>
      <c r="H291" s="32"/>
      <c r="I291" s="32"/>
      <c r="J291" s="39"/>
      <c r="K291" s="40">
        <v>1.4</v>
      </c>
      <c r="L291" s="40">
        <v>1.68</v>
      </c>
      <c r="M291" s="40">
        <v>2.23</v>
      </c>
      <c r="N291" s="41">
        <v>2.57</v>
      </c>
      <c r="O291" s="25">
        <f t="shared" ref="O291:P291" si="40">SUM(O292)</f>
        <v>2</v>
      </c>
      <c r="P291" s="25">
        <f t="shared" si="40"/>
        <v>64387.780800000008</v>
      </c>
      <c r="Q291" s="124"/>
    </row>
    <row r="292" spans="1:17" ht="30" x14ac:dyDescent="0.25">
      <c r="A292" s="42">
        <v>74</v>
      </c>
      <c r="B292" s="27" t="s">
        <v>549</v>
      </c>
      <c r="C292" s="93" t="s">
        <v>550</v>
      </c>
      <c r="D292" s="29">
        <v>24257</v>
      </c>
      <c r="E292" s="43">
        <v>0.79</v>
      </c>
      <c r="F292" s="31">
        <v>1</v>
      </c>
      <c r="G292" s="32"/>
      <c r="H292" s="32"/>
      <c r="I292" s="32"/>
      <c r="J292" s="5"/>
      <c r="K292" s="33">
        <v>1.4</v>
      </c>
      <c r="L292" s="33">
        <v>1.68</v>
      </c>
      <c r="M292" s="33">
        <v>2.23</v>
      </c>
      <c r="N292" s="34">
        <v>2.57</v>
      </c>
      <c r="O292" s="36">
        <v>2</v>
      </c>
      <c r="P292" s="35">
        <f>(O292*$D292*$E292*$F292*$L292*$P$12)</f>
        <v>64387.780800000008</v>
      </c>
      <c r="Q292" s="124">
        <f t="shared" si="37"/>
        <v>32193.890400000004</v>
      </c>
    </row>
    <row r="293" spans="1:17" x14ac:dyDescent="0.25">
      <c r="A293" s="16"/>
      <c r="B293" s="17"/>
      <c r="C293" s="60" t="s">
        <v>551</v>
      </c>
      <c r="D293" s="19">
        <v>24257</v>
      </c>
      <c r="E293" s="92">
        <v>0.73</v>
      </c>
      <c r="F293" s="38"/>
      <c r="G293" s="32"/>
      <c r="H293" s="32"/>
      <c r="I293" s="32"/>
      <c r="J293" s="39"/>
      <c r="K293" s="40">
        <v>1.4</v>
      </c>
      <c r="L293" s="40">
        <v>1.68</v>
      </c>
      <c r="M293" s="40">
        <v>2.23</v>
      </c>
      <c r="N293" s="41">
        <v>2.57</v>
      </c>
      <c r="O293" s="25">
        <f t="shared" ref="O293:P293" si="41">SUM(O294:O307)</f>
        <v>501</v>
      </c>
      <c r="P293" s="25">
        <f t="shared" si="41"/>
        <v>15016208.524799999</v>
      </c>
      <c r="Q293" s="124"/>
    </row>
    <row r="294" spans="1:17" ht="30" x14ac:dyDescent="0.25">
      <c r="A294" s="42">
        <v>75</v>
      </c>
      <c r="B294" s="27" t="s">
        <v>552</v>
      </c>
      <c r="C294" s="58" t="s">
        <v>553</v>
      </c>
      <c r="D294" s="29">
        <v>24257</v>
      </c>
      <c r="E294" s="33">
        <v>0.74</v>
      </c>
      <c r="F294" s="31">
        <v>1</v>
      </c>
      <c r="G294" s="32"/>
      <c r="H294" s="32"/>
      <c r="I294" s="32"/>
      <c r="J294" s="5"/>
      <c r="K294" s="33">
        <v>1.4</v>
      </c>
      <c r="L294" s="33">
        <v>1.68</v>
      </c>
      <c r="M294" s="33">
        <v>2.23</v>
      </c>
      <c r="N294" s="34">
        <v>2.57</v>
      </c>
      <c r="O294" s="36">
        <v>10</v>
      </c>
      <c r="P294" s="35">
        <f>(O294*$D294*$E294*$F294*$L294)</f>
        <v>301563.02399999998</v>
      </c>
      <c r="Q294" s="124">
        <f t="shared" si="37"/>
        <v>30156.302399999997</v>
      </c>
    </row>
    <row r="295" spans="1:17" ht="45" hidden="1" x14ac:dyDescent="0.25">
      <c r="A295" s="42">
        <v>251</v>
      </c>
      <c r="B295" s="27" t="s">
        <v>554</v>
      </c>
      <c r="C295" s="58" t="s">
        <v>555</v>
      </c>
      <c r="D295" s="29">
        <v>24257</v>
      </c>
      <c r="E295" s="43">
        <v>0.69</v>
      </c>
      <c r="F295" s="31">
        <v>1</v>
      </c>
      <c r="G295" s="32"/>
      <c r="H295" s="32"/>
      <c r="I295" s="32"/>
      <c r="J295" s="5"/>
      <c r="K295" s="33">
        <v>1.4</v>
      </c>
      <c r="L295" s="33">
        <v>1.68</v>
      </c>
      <c r="M295" s="33">
        <v>2.23</v>
      </c>
      <c r="N295" s="34">
        <v>2.57</v>
      </c>
      <c r="O295" s="44">
        <v>0</v>
      </c>
      <c r="P295" s="35">
        <f>(O295*$D295*$E295*$F295*$L295*$P$12)</f>
        <v>0</v>
      </c>
      <c r="Q295" s="124" t="e">
        <f t="shared" si="37"/>
        <v>#DIV/0!</v>
      </c>
    </row>
    <row r="296" spans="1:17" x14ac:dyDescent="0.25">
      <c r="A296" s="42">
        <v>76</v>
      </c>
      <c r="B296" s="27" t="s">
        <v>556</v>
      </c>
      <c r="C296" s="58" t="s">
        <v>557</v>
      </c>
      <c r="D296" s="29">
        <v>24257</v>
      </c>
      <c r="E296" s="43">
        <v>0.72</v>
      </c>
      <c r="F296" s="31">
        <v>1</v>
      </c>
      <c r="G296" s="32"/>
      <c r="H296" s="32"/>
      <c r="I296" s="32"/>
      <c r="J296" s="5"/>
      <c r="K296" s="33">
        <v>1.4</v>
      </c>
      <c r="L296" s="33">
        <v>1.68</v>
      </c>
      <c r="M296" s="33">
        <v>2.23</v>
      </c>
      <c r="N296" s="34">
        <v>2.57</v>
      </c>
      <c r="O296" s="36">
        <v>63</v>
      </c>
      <c r="P296" s="35">
        <f>(O296*$D296*$E296*$F296*$L296)</f>
        <v>1848499.8336</v>
      </c>
      <c r="Q296" s="124">
        <f t="shared" si="37"/>
        <v>29341.267199999998</v>
      </c>
    </row>
    <row r="297" spans="1:17" x14ac:dyDescent="0.25">
      <c r="A297" s="42">
        <v>77</v>
      </c>
      <c r="B297" s="27" t="s">
        <v>558</v>
      </c>
      <c r="C297" s="58" t="s">
        <v>559</v>
      </c>
      <c r="D297" s="29">
        <v>24257</v>
      </c>
      <c r="E297" s="43">
        <v>0.59</v>
      </c>
      <c r="F297" s="31">
        <v>1</v>
      </c>
      <c r="G297" s="32"/>
      <c r="H297" s="32"/>
      <c r="I297" s="32"/>
      <c r="J297" s="5"/>
      <c r="K297" s="33">
        <v>1.4</v>
      </c>
      <c r="L297" s="33">
        <v>1.68</v>
      </c>
      <c r="M297" s="33">
        <v>2.23</v>
      </c>
      <c r="N297" s="34">
        <v>2.57</v>
      </c>
      <c r="O297" s="44">
        <v>44</v>
      </c>
      <c r="P297" s="35">
        <f>(O297*$D297*$E297*$F297*$L297*$P$12)</f>
        <v>1057915.6895999999</v>
      </c>
      <c r="Q297" s="124">
        <f t="shared" si="37"/>
        <v>24043.538399999998</v>
      </c>
    </row>
    <row r="298" spans="1:17" x14ac:dyDescent="0.25">
      <c r="A298" s="42">
        <v>78</v>
      </c>
      <c r="B298" s="27" t="s">
        <v>560</v>
      </c>
      <c r="C298" s="58" t="s">
        <v>561</v>
      </c>
      <c r="D298" s="29">
        <v>24257</v>
      </c>
      <c r="E298" s="31">
        <v>0.7</v>
      </c>
      <c r="F298" s="31">
        <v>1</v>
      </c>
      <c r="G298" s="32"/>
      <c r="H298" s="32"/>
      <c r="I298" s="32"/>
      <c r="J298" s="5"/>
      <c r="K298" s="33">
        <v>1.4</v>
      </c>
      <c r="L298" s="33">
        <v>1.68</v>
      </c>
      <c r="M298" s="33">
        <v>2.23</v>
      </c>
      <c r="N298" s="34">
        <v>2.57</v>
      </c>
      <c r="O298" s="36">
        <v>72</v>
      </c>
      <c r="P298" s="35">
        <f>(O298*$D298*$E298*$F298*$L298)</f>
        <v>2053888.7039999997</v>
      </c>
      <c r="Q298" s="124">
        <f t="shared" si="37"/>
        <v>28526.231999999996</v>
      </c>
    </row>
    <row r="299" spans="1:17" ht="30" x14ac:dyDescent="0.25">
      <c r="A299" s="42">
        <v>79</v>
      </c>
      <c r="B299" s="27" t="s">
        <v>562</v>
      </c>
      <c r="C299" s="58" t="s">
        <v>563</v>
      </c>
      <c r="D299" s="29">
        <v>24257</v>
      </c>
      <c r="E299" s="43">
        <v>0.78</v>
      </c>
      <c r="F299" s="31">
        <v>1</v>
      </c>
      <c r="G299" s="32"/>
      <c r="H299" s="32"/>
      <c r="I299" s="32"/>
      <c r="J299" s="5"/>
      <c r="K299" s="33">
        <v>1.4</v>
      </c>
      <c r="L299" s="33">
        <v>1.68</v>
      </c>
      <c r="M299" s="33">
        <v>2.23</v>
      </c>
      <c r="N299" s="34">
        <v>2.57</v>
      </c>
      <c r="O299" s="36">
        <v>100</v>
      </c>
      <c r="P299" s="35">
        <f>(O299*$D299*$E299*$F299*$L299)</f>
        <v>3178637.28</v>
      </c>
      <c r="Q299" s="124">
        <f t="shared" si="37"/>
        <v>31786.372799999997</v>
      </c>
    </row>
    <row r="300" spans="1:17" ht="30" hidden="1" x14ac:dyDescent="0.25">
      <c r="A300" s="42">
        <v>256</v>
      </c>
      <c r="B300" s="27" t="s">
        <v>564</v>
      </c>
      <c r="C300" s="58" t="s">
        <v>565</v>
      </c>
      <c r="D300" s="29">
        <v>24257</v>
      </c>
      <c r="E300" s="31">
        <v>1.7</v>
      </c>
      <c r="F300" s="53">
        <v>1</v>
      </c>
      <c r="G300" s="54"/>
      <c r="H300" s="54"/>
      <c r="I300" s="54"/>
      <c r="J300" s="5"/>
      <c r="K300" s="33">
        <v>1.4</v>
      </c>
      <c r="L300" s="33">
        <v>1.68</v>
      </c>
      <c r="M300" s="33">
        <v>2.23</v>
      </c>
      <c r="N300" s="34">
        <v>2.57</v>
      </c>
      <c r="O300" s="36">
        <v>0</v>
      </c>
      <c r="P300" s="35">
        <f>(O300*$D300*$E300*$F300*$L300*$P$12)</f>
        <v>0</v>
      </c>
      <c r="Q300" s="124" t="e">
        <f t="shared" si="37"/>
        <v>#DIV/0!</v>
      </c>
    </row>
    <row r="301" spans="1:17" x14ac:dyDescent="0.25">
      <c r="A301" s="42">
        <v>80</v>
      </c>
      <c r="B301" s="27" t="s">
        <v>566</v>
      </c>
      <c r="C301" s="58" t="s">
        <v>567</v>
      </c>
      <c r="D301" s="29">
        <v>24257</v>
      </c>
      <c r="E301" s="43">
        <v>0.78</v>
      </c>
      <c r="F301" s="31">
        <v>1</v>
      </c>
      <c r="G301" s="32"/>
      <c r="H301" s="32"/>
      <c r="I301" s="32"/>
      <c r="J301" s="5"/>
      <c r="K301" s="33">
        <v>1.4</v>
      </c>
      <c r="L301" s="33">
        <v>1.68</v>
      </c>
      <c r="M301" s="33">
        <v>2.23</v>
      </c>
      <c r="N301" s="34">
        <v>2.57</v>
      </c>
      <c r="O301" s="36">
        <v>2</v>
      </c>
      <c r="P301" s="35">
        <f>(O301*$D301*$E301*$F301*$L301*$P$12)</f>
        <v>63572.745599999995</v>
      </c>
      <c r="Q301" s="124">
        <f t="shared" si="37"/>
        <v>31786.372799999997</v>
      </c>
    </row>
    <row r="302" spans="1:17" hidden="1" x14ac:dyDescent="0.25">
      <c r="A302" s="42">
        <v>258</v>
      </c>
      <c r="B302" s="27" t="s">
        <v>568</v>
      </c>
      <c r="C302" s="58" t="s">
        <v>569</v>
      </c>
      <c r="D302" s="29">
        <v>24257</v>
      </c>
      <c r="E302" s="43">
        <v>1.54</v>
      </c>
      <c r="F302" s="31">
        <v>1</v>
      </c>
      <c r="G302" s="32"/>
      <c r="H302" s="32"/>
      <c r="I302" s="32"/>
      <c r="J302" s="5"/>
      <c r="K302" s="33">
        <v>1.4</v>
      </c>
      <c r="L302" s="33">
        <v>1.68</v>
      </c>
      <c r="M302" s="33">
        <v>2.23</v>
      </c>
      <c r="N302" s="34">
        <v>2.57</v>
      </c>
      <c r="O302" s="36">
        <v>0</v>
      </c>
      <c r="P302" s="35">
        <f>(O302*$D302*$E302*$F302*$L302*$P$12)</f>
        <v>0</v>
      </c>
      <c r="Q302" s="124" t="e">
        <f t="shared" si="37"/>
        <v>#DIV/0!</v>
      </c>
    </row>
    <row r="303" spans="1:17" ht="30" x14ac:dyDescent="0.25">
      <c r="A303" s="42">
        <v>81</v>
      </c>
      <c r="B303" s="27" t="s">
        <v>570</v>
      </c>
      <c r="C303" s="58" t="s">
        <v>571</v>
      </c>
      <c r="D303" s="29">
        <v>24257</v>
      </c>
      <c r="E303" s="43">
        <v>0.75</v>
      </c>
      <c r="F303" s="31">
        <v>1</v>
      </c>
      <c r="G303" s="32"/>
      <c r="H303" s="32"/>
      <c r="I303" s="32"/>
      <c r="J303" s="5"/>
      <c r="K303" s="33">
        <v>1.4</v>
      </c>
      <c r="L303" s="33">
        <v>1.68</v>
      </c>
      <c r="M303" s="33">
        <v>2.23</v>
      </c>
      <c r="N303" s="34">
        <v>2.57</v>
      </c>
      <c r="O303" s="36">
        <v>155</v>
      </c>
      <c r="P303" s="35">
        <f>(O303*$D303*$E303*$F303*$L303)</f>
        <v>4737392.0999999996</v>
      </c>
      <c r="Q303" s="124">
        <f t="shared" si="37"/>
        <v>30563.819999999996</v>
      </c>
    </row>
    <row r="304" spans="1:17" x14ac:dyDescent="0.25">
      <c r="A304" s="42">
        <v>82</v>
      </c>
      <c r="B304" s="27" t="s">
        <v>572</v>
      </c>
      <c r="C304" s="69" t="s">
        <v>573</v>
      </c>
      <c r="D304" s="29">
        <v>24257</v>
      </c>
      <c r="E304" s="43">
        <v>0.89</v>
      </c>
      <c r="F304" s="31">
        <v>1</v>
      </c>
      <c r="G304" s="31"/>
      <c r="H304" s="31"/>
      <c r="I304" s="31"/>
      <c r="J304" s="5"/>
      <c r="K304" s="70">
        <v>1.4</v>
      </c>
      <c r="L304" s="70">
        <v>1.68</v>
      </c>
      <c r="M304" s="70">
        <v>2.23</v>
      </c>
      <c r="N304" s="70">
        <v>2.57</v>
      </c>
      <c r="O304" s="36">
        <v>40</v>
      </c>
      <c r="P304" s="35">
        <f>(O304*$D304*$E304*$F304*$L304*$P$12)</f>
        <v>1450762.656</v>
      </c>
      <c r="Q304" s="124">
        <f t="shared" si="37"/>
        <v>36269.066399999996</v>
      </c>
    </row>
    <row r="305" spans="1:17" x14ac:dyDescent="0.25">
      <c r="A305" s="42">
        <v>83</v>
      </c>
      <c r="B305" s="27" t="s">
        <v>574</v>
      </c>
      <c r="C305" s="69" t="s">
        <v>575</v>
      </c>
      <c r="D305" s="29">
        <v>24257</v>
      </c>
      <c r="E305" s="43">
        <v>0.53</v>
      </c>
      <c r="F305" s="31">
        <v>1</v>
      </c>
      <c r="G305" s="31"/>
      <c r="H305" s="31"/>
      <c r="I305" s="31"/>
      <c r="J305" s="5"/>
      <c r="K305" s="70">
        <v>1.4</v>
      </c>
      <c r="L305" s="70">
        <v>1.68</v>
      </c>
      <c r="M305" s="70">
        <v>2.23</v>
      </c>
      <c r="N305" s="70">
        <v>2.57</v>
      </c>
      <c r="O305" s="36">
        <v>15</v>
      </c>
      <c r="P305" s="35">
        <f>(O305*$D305*$E305*$F305*$L305*$P$12)</f>
        <v>323976.49200000003</v>
      </c>
      <c r="Q305" s="124">
        <f t="shared" si="37"/>
        <v>21598.432800000002</v>
      </c>
    </row>
    <row r="306" spans="1:17" ht="30" hidden="1" x14ac:dyDescent="0.25">
      <c r="A306" s="42">
        <v>262</v>
      </c>
      <c r="B306" s="27" t="s">
        <v>576</v>
      </c>
      <c r="C306" s="69" t="s">
        <v>577</v>
      </c>
      <c r="D306" s="29">
        <v>24257</v>
      </c>
      <c r="E306" s="43">
        <v>4.07</v>
      </c>
      <c r="F306" s="31">
        <v>1</v>
      </c>
      <c r="G306" s="31"/>
      <c r="H306" s="31"/>
      <c r="I306" s="31"/>
      <c r="J306" s="5"/>
      <c r="K306" s="70">
        <v>1.4</v>
      </c>
      <c r="L306" s="70">
        <v>1.68</v>
      </c>
      <c r="M306" s="70">
        <v>2.23</v>
      </c>
      <c r="N306" s="70">
        <v>2.57</v>
      </c>
      <c r="O306" s="36">
        <v>0</v>
      </c>
      <c r="P306" s="35">
        <f>(O306*$D306*$E306*$F306*$L306*$P$12)</f>
        <v>0</v>
      </c>
      <c r="Q306" s="124" t="e">
        <f t="shared" si="37"/>
        <v>#DIV/0!</v>
      </c>
    </row>
    <row r="307" spans="1:17" ht="45" hidden="1" x14ac:dyDescent="0.25">
      <c r="A307" s="42">
        <v>263</v>
      </c>
      <c r="B307" s="27" t="s">
        <v>578</v>
      </c>
      <c r="C307" s="69" t="s">
        <v>579</v>
      </c>
      <c r="D307" s="29">
        <v>24257</v>
      </c>
      <c r="E307" s="70">
        <v>1</v>
      </c>
      <c r="F307" s="31">
        <v>1</v>
      </c>
      <c r="G307" s="31"/>
      <c r="H307" s="31"/>
      <c r="I307" s="31"/>
      <c r="J307" s="5"/>
      <c r="K307" s="70">
        <v>1.4</v>
      </c>
      <c r="L307" s="70">
        <v>1.68</v>
      </c>
      <c r="M307" s="70">
        <v>2.23</v>
      </c>
      <c r="N307" s="70">
        <v>2.57</v>
      </c>
      <c r="O307" s="36">
        <v>0</v>
      </c>
      <c r="P307" s="35">
        <f>(O307*$D307*$E307*$F307*$L307*$P$12)</f>
        <v>0</v>
      </c>
      <c r="Q307" s="124" t="e">
        <f t="shared" si="37"/>
        <v>#DIV/0!</v>
      </c>
    </row>
    <row r="308" spans="1:17" x14ac:dyDescent="0.25">
      <c r="A308" s="45"/>
      <c r="B308" s="46"/>
      <c r="C308" s="60" t="s">
        <v>580</v>
      </c>
      <c r="D308" s="19">
        <v>24257</v>
      </c>
      <c r="E308" s="47">
        <v>2.09</v>
      </c>
      <c r="F308" s="38"/>
      <c r="G308" s="32"/>
      <c r="H308" s="32"/>
      <c r="I308" s="32"/>
      <c r="J308" s="39"/>
      <c r="K308" s="40">
        <v>1.4</v>
      </c>
      <c r="L308" s="40">
        <v>1.68</v>
      </c>
      <c r="M308" s="40">
        <v>2.23</v>
      </c>
      <c r="N308" s="41">
        <v>2.57</v>
      </c>
      <c r="O308" s="25">
        <f t="shared" ref="O308:P308" si="42">SUM(O309:O313)</f>
        <v>1</v>
      </c>
      <c r="P308" s="25">
        <f t="shared" si="42"/>
        <v>62757.710399999996</v>
      </c>
      <c r="Q308" s="124"/>
    </row>
    <row r="309" spans="1:17" ht="18.75" hidden="1" x14ac:dyDescent="0.25">
      <c r="A309" s="42">
        <v>264</v>
      </c>
      <c r="B309" s="27" t="s">
        <v>581</v>
      </c>
      <c r="C309" s="58" t="s">
        <v>582</v>
      </c>
      <c r="D309" s="29">
        <v>24257</v>
      </c>
      <c r="E309" s="43">
        <v>2.0499999999999998</v>
      </c>
      <c r="F309" s="53">
        <v>0.9</v>
      </c>
      <c r="G309" s="54"/>
      <c r="H309" s="54"/>
      <c r="I309" s="54"/>
      <c r="J309" s="5"/>
      <c r="K309" s="33">
        <v>1.4</v>
      </c>
      <c r="L309" s="33">
        <v>1.68</v>
      </c>
      <c r="M309" s="33">
        <v>2.23</v>
      </c>
      <c r="N309" s="34">
        <v>2.57</v>
      </c>
      <c r="O309" s="36">
        <v>0</v>
      </c>
      <c r="P309" s="35">
        <f>(O309*$D309*$E309*$F309*$L309*$P$12)</f>
        <v>0</v>
      </c>
      <c r="Q309" s="124" t="e">
        <f t="shared" si="37"/>
        <v>#DIV/0!</v>
      </c>
    </row>
    <row r="310" spans="1:17" ht="30" x14ac:dyDescent="0.25">
      <c r="A310" s="42">
        <v>84</v>
      </c>
      <c r="B310" s="27" t="s">
        <v>583</v>
      </c>
      <c r="C310" s="58" t="s">
        <v>584</v>
      </c>
      <c r="D310" s="29">
        <v>24257</v>
      </c>
      <c r="E310" s="43">
        <v>1.54</v>
      </c>
      <c r="F310" s="31">
        <v>1</v>
      </c>
      <c r="G310" s="32"/>
      <c r="H310" s="32"/>
      <c r="I310" s="32"/>
      <c r="J310" s="5"/>
      <c r="K310" s="33">
        <v>1.4</v>
      </c>
      <c r="L310" s="33">
        <v>1.68</v>
      </c>
      <c r="M310" s="33">
        <v>2.23</v>
      </c>
      <c r="N310" s="34">
        <v>2.57</v>
      </c>
      <c r="O310" s="36">
        <v>1</v>
      </c>
      <c r="P310" s="35">
        <f>(O310*$D310*$E310*$F310*$L310*$P$12)</f>
        <v>62757.710399999996</v>
      </c>
      <c r="Q310" s="124">
        <f t="shared" si="37"/>
        <v>62757.710399999996</v>
      </c>
    </row>
    <row r="311" spans="1:17" ht="30" hidden="1" x14ac:dyDescent="0.25">
      <c r="A311" s="42">
        <v>266</v>
      </c>
      <c r="B311" s="27" t="s">
        <v>585</v>
      </c>
      <c r="C311" s="58" t="s">
        <v>586</v>
      </c>
      <c r="D311" s="29">
        <v>24257</v>
      </c>
      <c r="E311" s="43">
        <v>1.92</v>
      </c>
      <c r="F311" s="31">
        <v>1</v>
      </c>
      <c r="G311" s="32"/>
      <c r="H311" s="32"/>
      <c r="I311" s="32"/>
      <c r="J311" s="5"/>
      <c r="K311" s="33">
        <v>1.4</v>
      </c>
      <c r="L311" s="33">
        <v>1.68</v>
      </c>
      <c r="M311" s="33">
        <v>2.23</v>
      </c>
      <c r="N311" s="34">
        <v>2.57</v>
      </c>
      <c r="O311" s="36">
        <v>0</v>
      </c>
      <c r="P311" s="35">
        <f>(O311*$D311*$E311*$F311*$L311*$P$12)</f>
        <v>0</v>
      </c>
      <c r="Q311" s="124" t="e">
        <f t="shared" si="37"/>
        <v>#DIV/0!</v>
      </c>
    </row>
    <row r="312" spans="1:17" ht="30" hidden="1" x14ac:dyDescent="0.25">
      <c r="A312" s="42">
        <v>267</v>
      </c>
      <c r="B312" s="27" t="s">
        <v>587</v>
      </c>
      <c r="C312" s="58" t="s">
        <v>588</v>
      </c>
      <c r="D312" s="29">
        <v>24257</v>
      </c>
      <c r="E312" s="43">
        <v>2.56</v>
      </c>
      <c r="F312" s="31">
        <v>1</v>
      </c>
      <c r="G312" s="32"/>
      <c r="H312" s="32"/>
      <c r="I312" s="32"/>
      <c r="J312" s="5"/>
      <c r="K312" s="33">
        <v>1.4</v>
      </c>
      <c r="L312" s="33">
        <v>1.68</v>
      </c>
      <c r="M312" s="33">
        <v>2.23</v>
      </c>
      <c r="N312" s="34">
        <v>2.57</v>
      </c>
      <c r="O312" s="36">
        <v>0</v>
      </c>
      <c r="P312" s="35">
        <f>(O312*$D312*$E312*$F312*$L312)</f>
        <v>0</v>
      </c>
      <c r="Q312" s="124" t="e">
        <f t="shared" si="37"/>
        <v>#DIV/0!</v>
      </c>
    </row>
    <row r="313" spans="1:17" ht="30" hidden="1" x14ac:dyDescent="0.25">
      <c r="A313" s="42">
        <v>268</v>
      </c>
      <c r="B313" s="27" t="s">
        <v>589</v>
      </c>
      <c r="C313" s="58" t="s">
        <v>590</v>
      </c>
      <c r="D313" s="29">
        <v>24257</v>
      </c>
      <c r="E313" s="43">
        <v>4.12</v>
      </c>
      <c r="F313" s="53">
        <v>0.8</v>
      </c>
      <c r="G313" s="54"/>
      <c r="H313" s="54"/>
      <c r="I313" s="54"/>
      <c r="J313" s="5"/>
      <c r="K313" s="33">
        <v>1.4</v>
      </c>
      <c r="L313" s="33">
        <v>1.68</v>
      </c>
      <c r="M313" s="33">
        <v>2.23</v>
      </c>
      <c r="N313" s="34">
        <v>2.57</v>
      </c>
      <c r="O313" s="36">
        <v>0</v>
      </c>
      <c r="P313" s="35">
        <f>(O313*$D313*$E313*$F313*$L313)</f>
        <v>0</v>
      </c>
      <c r="Q313" s="124" t="e">
        <f t="shared" si="37"/>
        <v>#DIV/0!</v>
      </c>
    </row>
    <row r="314" spans="1:17" x14ac:dyDescent="0.25">
      <c r="A314" s="45"/>
      <c r="B314" s="46"/>
      <c r="C314" s="60" t="s">
        <v>591</v>
      </c>
      <c r="D314" s="19">
        <v>24257</v>
      </c>
      <c r="E314" s="47">
        <v>1.37</v>
      </c>
      <c r="F314" s="38"/>
      <c r="G314" s="32"/>
      <c r="H314" s="32"/>
      <c r="I314" s="32"/>
      <c r="J314" s="39"/>
      <c r="K314" s="40">
        <v>1.4</v>
      </c>
      <c r="L314" s="40">
        <v>1.68</v>
      </c>
      <c r="M314" s="40">
        <v>2.23</v>
      </c>
      <c r="N314" s="41">
        <v>2.57</v>
      </c>
      <c r="O314" s="25">
        <f t="shared" ref="O314:P314" si="43">SUM(O315:O327)</f>
        <v>84</v>
      </c>
      <c r="P314" s="25">
        <f t="shared" si="43"/>
        <v>3998399.6841599992</v>
      </c>
      <c r="Q314" s="124"/>
    </row>
    <row r="315" spans="1:17" ht="30" hidden="1" x14ac:dyDescent="0.25">
      <c r="A315" s="42">
        <v>269</v>
      </c>
      <c r="B315" s="27" t="s">
        <v>592</v>
      </c>
      <c r="C315" s="58" t="s">
        <v>593</v>
      </c>
      <c r="D315" s="29">
        <v>24257</v>
      </c>
      <c r="E315" s="43">
        <v>0.99</v>
      </c>
      <c r="F315" s="31">
        <v>1</v>
      </c>
      <c r="G315" s="32"/>
      <c r="H315" s="32"/>
      <c r="I315" s="32"/>
      <c r="J315" s="5"/>
      <c r="K315" s="33">
        <v>1.4</v>
      </c>
      <c r="L315" s="33">
        <v>1.68</v>
      </c>
      <c r="M315" s="33">
        <v>2.23</v>
      </c>
      <c r="N315" s="34">
        <v>2.57</v>
      </c>
      <c r="O315" s="36">
        <v>0</v>
      </c>
      <c r="P315" s="35">
        <f>(O315*$D315*$E315*$F315*$L315*$P$12)</f>
        <v>0</v>
      </c>
      <c r="Q315" s="124" t="e">
        <f t="shared" si="37"/>
        <v>#DIV/0!</v>
      </c>
    </row>
    <row r="316" spans="1:17" x14ac:dyDescent="0.25">
      <c r="A316" s="42">
        <v>85</v>
      </c>
      <c r="B316" s="27" t="s">
        <v>594</v>
      </c>
      <c r="C316" s="58" t="s">
        <v>595</v>
      </c>
      <c r="D316" s="29">
        <v>24257</v>
      </c>
      <c r="E316" s="43">
        <v>1.52</v>
      </c>
      <c r="F316" s="31">
        <v>1</v>
      </c>
      <c r="G316" s="32"/>
      <c r="H316" s="32"/>
      <c r="I316" s="32"/>
      <c r="J316" s="5"/>
      <c r="K316" s="33">
        <v>1.4</v>
      </c>
      <c r="L316" s="33">
        <v>1.68</v>
      </c>
      <c r="M316" s="33">
        <v>2.23</v>
      </c>
      <c r="N316" s="34">
        <v>2.57</v>
      </c>
      <c r="O316" s="36">
        <v>16</v>
      </c>
      <c r="P316" s="35">
        <f>(O316*$D316*$E316*$F316*$L316)</f>
        <v>991082.80319999997</v>
      </c>
      <c r="Q316" s="124">
        <f t="shared" si="37"/>
        <v>61942.675199999998</v>
      </c>
    </row>
    <row r="317" spans="1:17" ht="30" x14ac:dyDescent="0.25">
      <c r="A317" s="42">
        <v>86</v>
      </c>
      <c r="B317" s="27" t="s">
        <v>596</v>
      </c>
      <c r="C317" s="58" t="s">
        <v>597</v>
      </c>
      <c r="D317" s="29">
        <v>24257</v>
      </c>
      <c r="E317" s="43">
        <v>0.69</v>
      </c>
      <c r="F317" s="31">
        <v>1</v>
      </c>
      <c r="G317" s="32"/>
      <c r="H317" s="32"/>
      <c r="I317" s="32"/>
      <c r="J317" s="5"/>
      <c r="K317" s="33">
        <v>1.4</v>
      </c>
      <c r="L317" s="33">
        <v>1.68</v>
      </c>
      <c r="M317" s="33">
        <v>2.23</v>
      </c>
      <c r="N317" s="34">
        <v>2.57</v>
      </c>
      <c r="O317" s="36">
        <v>6</v>
      </c>
      <c r="P317" s="35">
        <f>(O317*$D317*$E317*$F317*$L317)</f>
        <v>168712.28639999998</v>
      </c>
      <c r="Q317" s="124">
        <f t="shared" si="37"/>
        <v>28118.714399999997</v>
      </c>
    </row>
    <row r="318" spans="1:17" ht="30" x14ac:dyDescent="0.25">
      <c r="A318" s="42">
        <v>87</v>
      </c>
      <c r="B318" s="27" t="s">
        <v>598</v>
      </c>
      <c r="C318" s="58" t="s">
        <v>599</v>
      </c>
      <c r="D318" s="29">
        <v>24257</v>
      </c>
      <c r="E318" s="43">
        <v>0.56000000000000005</v>
      </c>
      <c r="F318" s="31">
        <v>1</v>
      </c>
      <c r="G318" s="32"/>
      <c r="H318" s="32"/>
      <c r="I318" s="32"/>
      <c r="J318" s="5"/>
      <c r="K318" s="33">
        <v>1.4</v>
      </c>
      <c r="L318" s="33">
        <v>1.68</v>
      </c>
      <c r="M318" s="33">
        <v>2.23</v>
      </c>
      <c r="N318" s="34">
        <v>2.57</v>
      </c>
      <c r="O318" s="36">
        <v>10</v>
      </c>
      <c r="P318" s="35">
        <f>(O318*$D318*$E318*$F318*$L318)</f>
        <v>228209.856</v>
      </c>
      <c r="Q318" s="124">
        <f t="shared" si="37"/>
        <v>22820.9856</v>
      </c>
    </row>
    <row r="319" spans="1:17" ht="18" customHeight="1" x14ac:dyDescent="0.25">
      <c r="A319" s="42">
        <v>88</v>
      </c>
      <c r="B319" s="27" t="s">
        <v>600</v>
      </c>
      <c r="C319" s="58" t="s">
        <v>601</v>
      </c>
      <c r="D319" s="29">
        <v>24257</v>
      </c>
      <c r="E319" s="43">
        <v>0.74</v>
      </c>
      <c r="F319" s="31">
        <v>1</v>
      </c>
      <c r="G319" s="32"/>
      <c r="H319" s="32"/>
      <c r="I319" s="32"/>
      <c r="J319" s="5"/>
      <c r="K319" s="33">
        <v>1.4</v>
      </c>
      <c r="L319" s="33">
        <v>1.68</v>
      </c>
      <c r="M319" s="33">
        <v>2.23</v>
      </c>
      <c r="N319" s="34">
        <v>2.57</v>
      </c>
      <c r="O319" s="36">
        <v>6</v>
      </c>
      <c r="P319" s="35">
        <f>(O319*$D319*$E319*$F319*$L319)</f>
        <v>180937.8144</v>
      </c>
      <c r="Q319" s="124">
        <f t="shared" si="37"/>
        <v>30156.3024</v>
      </c>
    </row>
    <row r="320" spans="1:17" ht="30" x14ac:dyDescent="0.25">
      <c r="A320" s="42">
        <v>89</v>
      </c>
      <c r="B320" s="27" t="s">
        <v>602</v>
      </c>
      <c r="C320" s="58" t="s">
        <v>603</v>
      </c>
      <c r="D320" s="29">
        <v>24257</v>
      </c>
      <c r="E320" s="43">
        <v>1.44</v>
      </c>
      <c r="F320" s="31">
        <v>1</v>
      </c>
      <c r="G320" s="32"/>
      <c r="H320" s="32"/>
      <c r="I320" s="32"/>
      <c r="J320" s="5"/>
      <c r="K320" s="33">
        <v>1.4</v>
      </c>
      <c r="L320" s="33">
        <v>1.68</v>
      </c>
      <c r="M320" s="33">
        <v>2.23</v>
      </c>
      <c r="N320" s="34">
        <v>2.57</v>
      </c>
      <c r="O320" s="36">
        <v>16</v>
      </c>
      <c r="P320" s="35">
        <f t="shared" ref="P320:P325" si="44">(O320*$D320*$E320*$F320*$L320*$P$12)</f>
        <v>938920.55040000007</v>
      </c>
      <c r="Q320" s="124">
        <f t="shared" si="37"/>
        <v>58682.534400000004</v>
      </c>
    </row>
    <row r="321" spans="1:17" ht="30" hidden="1" x14ac:dyDescent="0.25">
      <c r="A321" s="42">
        <v>275</v>
      </c>
      <c r="B321" s="27" t="s">
        <v>604</v>
      </c>
      <c r="C321" s="58" t="s">
        <v>605</v>
      </c>
      <c r="D321" s="29">
        <v>24257</v>
      </c>
      <c r="E321" s="43">
        <v>7.07</v>
      </c>
      <c r="F321" s="53">
        <v>0.8</v>
      </c>
      <c r="G321" s="54"/>
      <c r="H321" s="54"/>
      <c r="I321" s="54"/>
      <c r="J321" s="5"/>
      <c r="K321" s="33">
        <v>1.4</v>
      </c>
      <c r="L321" s="33">
        <v>1.68</v>
      </c>
      <c r="M321" s="33">
        <v>2.23</v>
      </c>
      <c r="N321" s="34">
        <v>2.57</v>
      </c>
      <c r="O321" s="36">
        <v>0</v>
      </c>
      <c r="P321" s="35">
        <f t="shared" si="44"/>
        <v>0</v>
      </c>
      <c r="Q321" s="124" t="e">
        <f t="shared" si="37"/>
        <v>#DIV/0!</v>
      </c>
    </row>
    <row r="322" spans="1:17" ht="18.75" hidden="1" x14ac:dyDescent="0.25">
      <c r="A322" s="42">
        <v>276</v>
      </c>
      <c r="B322" s="27" t="s">
        <v>606</v>
      </c>
      <c r="C322" s="58" t="s">
        <v>607</v>
      </c>
      <c r="D322" s="29">
        <v>24257</v>
      </c>
      <c r="E322" s="43">
        <v>4.46</v>
      </c>
      <c r="F322" s="53">
        <v>1.4</v>
      </c>
      <c r="G322" s="54"/>
      <c r="H322" s="54"/>
      <c r="I322" s="54"/>
      <c r="J322" s="5"/>
      <c r="K322" s="33">
        <v>1.4</v>
      </c>
      <c r="L322" s="33">
        <v>1.68</v>
      </c>
      <c r="M322" s="33">
        <v>2.23</v>
      </c>
      <c r="N322" s="34">
        <v>2.57</v>
      </c>
      <c r="O322" s="36">
        <v>0</v>
      </c>
      <c r="P322" s="35">
        <f t="shared" si="44"/>
        <v>0</v>
      </c>
      <c r="Q322" s="124" t="e">
        <f t="shared" si="37"/>
        <v>#DIV/0!</v>
      </c>
    </row>
    <row r="323" spans="1:17" ht="30" x14ac:dyDescent="0.25">
      <c r="A323" s="42">
        <v>90</v>
      </c>
      <c r="B323" s="27" t="s">
        <v>608</v>
      </c>
      <c r="C323" s="58" t="s">
        <v>609</v>
      </c>
      <c r="D323" s="29">
        <v>24257</v>
      </c>
      <c r="E323" s="43">
        <v>0.79</v>
      </c>
      <c r="F323" s="31">
        <v>1</v>
      </c>
      <c r="G323" s="32"/>
      <c r="H323" s="32"/>
      <c r="I323" s="32"/>
      <c r="J323" s="5"/>
      <c r="K323" s="33">
        <v>1.4</v>
      </c>
      <c r="L323" s="33">
        <v>1.68</v>
      </c>
      <c r="M323" s="33">
        <v>2.23</v>
      </c>
      <c r="N323" s="34">
        <v>2.57</v>
      </c>
      <c r="O323" s="36">
        <v>10</v>
      </c>
      <c r="P323" s="35">
        <f t="shared" si="44"/>
        <v>321938.90400000004</v>
      </c>
      <c r="Q323" s="124">
        <f t="shared" si="37"/>
        <v>32193.890400000004</v>
      </c>
    </row>
    <row r="324" spans="1:17" ht="30" x14ac:dyDescent="0.25">
      <c r="A324" s="42">
        <v>91</v>
      </c>
      <c r="B324" s="27" t="s">
        <v>610</v>
      </c>
      <c r="C324" s="58" t="s">
        <v>611</v>
      </c>
      <c r="D324" s="29">
        <v>24257</v>
      </c>
      <c r="E324" s="43">
        <v>0.93</v>
      </c>
      <c r="F324" s="31">
        <v>1</v>
      </c>
      <c r="G324" s="32"/>
      <c r="H324" s="32"/>
      <c r="I324" s="32"/>
      <c r="J324" s="5"/>
      <c r="K324" s="33">
        <v>1.4</v>
      </c>
      <c r="L324" s="33">
        <v>1.68</v>
      </c>
      <c r="M324" s="33">
        <v>2.23</v>
      </c>
      <c r="N324" s="34">
        <v>2.57</v>
      </c>
      <c r="O324" s="36">
        <v>6</v>
      </c>
      <c r="P324" s="35">
        <f t="shared" si="44"/>
        <v>227394.82079999999</v>
      </c>
      <c r="Q324" s="124">
        <f t="shared" si="37"/>
        <v>37899.1368</v>
      </c>
    </row>
    <row r="325" spans="1:17" ht="30" x14ac:dyDescent="0.25">
      <c r="A325" s="42">
        <v>92</v>
      </c>
      <c r="B325" s="27" t="s">
        <v>612</v>
      </c>
      <c r="C325" s="58" t="s">
        <v>613</v>
      </c>
      <c r="D325" s="29">
        <v>24257</v>
      </c>
      <c r="E325" s="43">
        <v>1.37</v>
      </c>
      <c r="F325" s="31">
        <v>1</v>
      </c>
      <c r="G325" s="32"/>
      <c r="H325" s="32"/>
      <c r="I325" s="32"/>
      <c r="J325" s="5"/>
      <c r="K325" s="33">
        <v>1.4</v>
      </c>
      <c r="L325" s="33">
        <v>1.68</v>
      </c>
      <c r="M325" s="33">
        <v>2.23</v>
      </c>
      <c r="N325" s="34">
        <v>2.57</v>
      </c>
      <c r="O325" s="36">
        <v>10</v>
      </c>
      <c r="P325" s="35">
        <f t="shared" si="44"/>
        <v>558299.11199999996</v>
      </c>
      <c r="Q325" s="124">
        <f t="shared" si="37"/>
        <v>55829.911199999995</v>
      </c>
    </row>
    <row r="326" spans="1:17" ht="30" x14ac:dyDescent="0.25">
      <c r="A326" s="42">
        <v>93</v>
      </c>
      <c r="B326" s="27" t="s">
        <v>614</v>
      </c>
      <c r="C326" s="58" t="s">
        <v>615</v>
      </c>
      <c r="D326" s="29">
        <v>24257</v>
      </c>
      <c r="E326" s="43">
        <v>2.42</v>
      </c>
      <c r="F326" s="53">
        <v>0.9</v>
      </c>
      <c r="G326" s="54"/>
      <c r="H326" s="54"/>
      <c r="I326" s="54"/>
      <c r="J326" s="5"/>
      <c r="K326" s="33">
        <v>1.4</v>
      </c>
      <c r="L326" s="33">
        <v>1.68</v>
      </c>
      <c r="M326" s="33">
        <v>2.23</v>
      </c>
      <c r="N326" s="34">
        <v>2.57</v>
      </c>
      <c r="O326" s="36">
        <v>2</v>
      </c>
      <c r="P326" s="35">
        <f>(O326*$D326*$E326*$F326*$L326)</f>
        <v>177514.66655999998</v>
      </c>
      <c r="Q326" s="124">
        <f t="shared" si="37"/>
        <v>88757.333279999992</v>
      </c>
    </row>
    <row r="327" spans="1:17" ht="30" x14ac:dyDescent="0.25">
      <c r="A327" s="42">
        <v>94</v>
      </c>
      <c r="B327" s="27" t="s">
        <v>616</v>
      </c>
      <c r="C327" s="58" t="s">
        <v>617</v>
      </c>
      <c r="D327" s="29">
        <v>24257</v>
      </c>
      <c r="E327" s="43">
        <v>3.15</v>
      </c>
      <c r="F327" s="53">
        <v>0.8</v>
      </c>
      <c r="G327" s="54"/>
      <c r="H327" s="54"/>
      <c r="I327" s="54"/>
      <c r="J327" s="5"/>
      <c r="K327" s="33">
        <v>1.4</v>
      </c>
      <c r="L327" s="33">
        <v>1.68</v>
      </c>
      <c r="M327" s="33">
        <v>2.23</v>
      </c>
      <c r="N327" s="34">
        <v>2.57</v>
      </c>
      <c r="O327" s="36">
        <v>2</v>
      </c>
      <c r="P327" s="35">
        <f>(O327*$D327*$E327*$F327*$L327)</f>
        <v>205388.87040000001</v>
      </c>
      <c r="Q327" s="124">
        <f t="shared" si="37"/>
        <v>102694.43520000001</v>
      </c>
    </row>
    <row r="328" spans="1:17" x14ac:dyDescent="0.25">
      <c r="A328" s="45"/>
      <c r="B328" s="46"/>
      <c r="C328" s="60" t="s">
        <v>618</v>
      </c>
      <c r="D328" s="19">
        <v>24257</v>
      </c>
      <c r="E328" s="47">
        <v>1.2</v>
      </c>
      <c r="F328" s="38"/>
      <c r="G328" s="32"/>
      <c r="H328" s="32"/>
      <c r="I328" s="32"/>
      <c r="J328" s="39"/>
      <c r="K328" s="40">
        <v>1.4</v>
      </c>
      <c r="L328" s="40">
        <v>1.68</v>
      </c>
      <c r="M328" s="40">
        <v>2.23</v>
      </c>
      <c r="N328" s="41">
        <v>2.57</v>
      </c>
      <c r="O328" s="25">
        <f t="shared" ref="O328:P328" si="45">SUM(O329:O343)</f>
        <v>133</v>
      </c>
      <c r="P328" s="25">
        <f t="shared" si="45"/>
        <v>3725525.8991999999</v>
      </c>
      <c r="Q328" s="124"/>
    </row>
    <row r="329" spans="1:17" ht="30" x14ac:dyDescent="0.25">
      <c r="A329" s="42">
        <v>95</v>
      </c>
      <c r="B329" s="27" t="s">
        <v>619</v>
      </c>
      <c r="C329" s="58" t="s">
        <v>620</v>
      </c>
      <c r="D329" s="29">
        <v>24257</v>
      </c>
      <c r="E329" s="43">
        <v>0.86</v>
      </c>
      <c r="F329" s="31">
        <v>1</v>
      </c>
      <c r="G329" s="32"/>
      <c r="H329" s="32"/>
      <c r="I329" s="32"/>
      <c r="J329" s="5"/>
      <c r="K329" s="33">
        <v>1.4</v>
      </c>
      <c r="L329" s="33">
        <v>1.68</v>
      </c>
      <c r="M329" s="33">
        <v>2.23</v>
      </c>
      <c r="N329" s="34">
        <v>2.57</v>
      </c>
      <c r="O329" s="36">
        <v>30</v>
      </c>
      <c r="P329" s="35">
        <f>(O329*$D329*$E329*$F329*$L329*$P$12)</f>
        <v>1051395.4079999998</v>
      </c>
      <c r="Q329" s="124">
        <f t="shared" si="37"/>
        <v>35046.513599999991</v>
      </c>
    </row>
    <row r="330" spans="1:17" ht="30" x14ac:dyDescent="0.25">
      <c r="A330" s="42">
        <v>96</v>
      </c>
      <c r="B330" s="27" t="s">
        <v>621</v>
      </c>
      <c r="C330" s="58" t="s">
        <v>622</v>
      </c>
      <c r="D330" s="29">
        <v>24257</v>
      </c>
      <c r="E330" s="43">
        <v>0.49</v>
      </c>
      <c r="F330" s="31">
        <v>1</v>
      </c>
      <c r="G330" s="32"/>
      <c r="H330" s="32"/>
      <c r="I330" s="32"/>
      <c r="J330" s="5"/>
      <c r="K330" s="33">
        <v>1.4</v>
      </c>
      <c r="L330" s="33">
        <v>1.68</v>
      </c>
      <c r="M330" s="33">
        <v>2.23</v>
      </c>
      <c r="N330" s="34">
        <v>2.57</v>
      </c>
      <c r="O330" s="36">
        <v>60</v>
      </c>
      <c r="P330" s="35">
        <f>(O330*$D330*$E330*$F330*$L330*$P$12)</f>
        <v>1198101.7439999999</v>
      </c>
      <c r="Q330" s="124">
        <f t="shared" si="37"/>
        <v>19968.362399999998</v>
      </c>
    </row>
    <row r="331" spans="1:17" ht="60" hidden="1" x14ac:dyDescent="0.25">
      <c r="A331" s="42">
        <v>284</v>
      </c>
      <c r="B331" s="27" t="s">
        <v>623</v>
      </c>
      <c r="C331" s="58" t="s">
        <v>624</v>
      </c>
      <c r="D331" s="29">
        <v>24257</v>
      </c>
      <c r="E331" s="43">
        <v>0.64</v>
      </c>
      <c r="F331" s="31">
        <v>1</v>
      </c>
      <c r="G331" s="32"/>
      <c r="H331" s="32"/>
      <c r="I331" s="32"/>
      <c r="J331" s="5"/>
      <c r="K331" s="33">
        <v>1.4</v>
      </c>
      <c r="L331" s="33">
        <v>1.68</v>
      </c>
      <c r="M331" s="33">
        <v>2.23</v>
      </c>
      <c r="N331" s="34">
        <v>2.57</v>
      </c>
      <c r="O331" s="36">
        <v>0</v>
      </c>
      <c r="P331" s="35">
        <f>(O331*$D331*$E331*$F331*$L331*$P$12)</f>
        <v>0</v>
      </c>
      <c r="Q331" s="124" t="e">
        <f t="shared" si="37"/>
        <v>#DIV/0!</v>
      </c>
    </row>
    <row r="332" spans="1:17" x14ac:dyDescent="0.25">
      <c r="A332" s="42">
        <v>97</v>
      </c>
      <c r="B332" s="27" t="s">
        <v>625</v>
      </c>
      <c r="C332" s="58" t="s">
        <v>626</v>
      </c>
      <c r="D332" s="29">
        <v>24257</v>
      </c>
      <c r="E332" s="43">
        <v>0.73</v>
      </c>
      <c r="F332" s="31">
        <v>1</v>
      </c>
      <c r="G332" s="32"/>
      <c r="H332" s="32"/>
      <c r="I332" s="32"/>
      <c r="J332" s="5"/>
      <c r="K332" s="33">
        <v>1.4</v>
      </c>
      <c r="L332" s="33">
        <v>1.68</v>
      </c>
      <c r="M332" s="33">
        <v>2.23</v>
      </c>
      <c r="N332" s="34">
        <v>2.57</v>
      </c>
      <c r="O332" s="36">
        <v>10</v>
      </c>
      <c r="P332" s="35">
        <f>(O332*$D332*$E332*$F332*$L332)</f>
        <v>297487.848</v>
      </c>
      <c r="Q332" s="124">
        <f t="shared" si="37"/>
        <v>29748.784800000001</v>
      </c>
    </row>
    <row r="333" spans="1:17" ht="30" x14ac:dyDescent="0.25">
      <c r="A333" s="42">
        <v>98</v>
      </c>
      <c r="B333" s="27" t="s">
        <v>627</v>
      </c>
      <c r="C333" s="58" t="s">
        <v>628</v>
      </c>
      <c r="D333" s="29">
        <v>24257</v>
      </c>
      <c r="E333" s="43">
        <v>0.67</v>
      </c>
      <c r="F333" s="31">
        <v>1</v>
      </c>
      <c r="G333" s="32"/>
      <c r="H333" s="32"/>
      <c r="I333" s="32"/>
      <c r="J333" s="5"/>
      <c r="K333" s="33">
        <v>1.4</v>
      </c>
      <c r="L333" s="33">
        <v>1.68</v>
      </c>
      <c r="M333" s="33">
        <v>2.23</v>
      </c>
      <c r="N333" s="34">
        <v>2.57</v>
      </c>
      <c r="O333" s="36">
        <v>20</v>
      </c>
      <c r="P333" s="35">
        <f>(O333*$D333*$E333*$F333*$L333*$P$12)</f>
        <v>546073.58400000003</v>
      </c>
      <c r="Q333" s="124">
        <f t="shared" si="37"/>
        <v>27303.679200000002</v>
      </c>
    </row>
    <row r="334" spans="1:17" ht="30" x14ac:dyDescent="0.25">
      <c r="A334" s="42">
        <v>99</v>
      </c>
      <c r="B334" s="27" t="s">
        <v>629</v>
      </c>
      <c r="C334" s="58" t="s">
        <v>630</v>
      </c>
      <c r="D334" s="29">
        <v>24257</v>
      </c>
      <c r="E334" s="31">
        <v>1.2</v>
      </c>
      <c r="F334" s="31">
        <v>1</v>
      </c>
      <c r="G334" s="32"/>
      <c r="H334" s="32"/>
      <c r="I334" s="32"/>
      <c r="J334" s="5"/>
      <c r="K334" s="33">
        <v>1.4</v>
      </c>
      <c r="L334" s="33">
        <v>1.68</v>
      </c>
      <c r="M334" s="33">
        <v>2.23</v>
      </c>
      <c r="N334" s="34">
        <v>2.57</v>
      </c>
      <c r="O334" s="36">
        <v>12</v>
      </c>
      <c r="P334" s="35">
        <f>(O334*$D334*$E334*$F334*$L334*$P$12)</f>
        <v>586825.34399999992</v>
      </c>
      <c r="Q334" s="124">
        <f t="shared" si="37"/>
        <v>48902.111999999994</v>
      </c>
    </row>
    <row r="335" spans="1:17" ht="30" hidden="1" x14ac:dyDescent="0.25">
      <c r="A335" s="42">
        <v>288</v>
      </c>
      <c r="B335" s="27" t="s">
        <v>631</v>
      </c>
      <c r="C335" s="58" t="s">
        <v>632</v>
      </c>
      <c r="D335" s="29">
        <v>24257</v>
      </c>
      <c r="E335" s="43">
        <v>1.42</v>
      </c>
      <c r="F335" s="31">
        <v>1</v>
      </c>
      <c r="G335" s="32"/>
      <c r="H335" s="32"/>
      <c r="I335" s="32"/>
      <c r="J335" s="5"/>
      <c r="K335" s="33">
        <v>1.4</v>
      </c>
      <c r="L335" s="33">
        <v>1.68</v>
      </c>
      <c r="M335" s="33">
        <v>2.23</v>
      </c>
      <c r="N335" s="34">
        <v>2.57</v>
      </c>
      <c r="O335" s="36">
        <v>0</v>
      </c>
      <c r="P335" s="35">
        <f>(O335*$D335*$E335*$F335*$L335*$P$12)</f>
        <v>0</v>
      </c>
      <c r="Q335" s="124" t="e">
        <f t="shared" si="37"/>
        <v>#DIV/0!</v>
      </c>
    </row>
    <row r="336" spans="1:17" ht="30" hidden="1" x14ac:dyDescent="0.25">
      <c r="A336" s="42">
        <v>289</v>
      </c>
      <c r="B336" s="27" t="s">
        <v>633</v>
      </c>
      <c r="C336" s="58" t="s">
        <v>634</v>
      </c>
      <c r="D336" s="29">
        <v>24257</v>
      </c>
      <c r="E336" s="43">
        <v>2.31</v>
      </c>
      <c r="F336" s="31">
        <v>1</v>
      </c>
      <c r="G336" s="32"/>
      <c r="H336" s="32"/>
      <c r="I336" s="32"/>
      <c r="J336" s="5"/>
      <c r="K336" s="33">
        <v>1.4</v>
      </c>
      <c r="L336" s="33">
        <v>1.68</v>
      </c>
      <c r="M336" s="33">
        <v>2.23</v>
      </c>
      <c r="N336" s="34">
        <v>2.57</v>
      </c>
      <c r="O336" s="36">
        <v>0</v>
      </c>
      <c r="P336" s="35">
        <f>(O336*$D336*$E336*$F336*$L336)</f>
        <v>0</v>
      </c>
      <c r="Q336" s="124" t="e">
        <f t="shared" si="37"/>
        <v>#DIV/0!</v>
      </c>
    </row>
    <row r="337" spans="1:17" ht="30" hidden="1" x14ac:dyDescent="0.25">
      <c r="A337" s="42">
        <v>290</v>
      </c>
      <c r="B337" s="27" t="s">
        <v>635</v>
      </c>
      <c r="C337" s="58" t="s">
        <v>636</v>
      </c>
      <c r="D337" s="29">
        <v>24257</v>
      </c>
      <c r="E337" s="43">
        <v>3.12</v>
      </c>
      <c r="F337" s="53">
        <v>0.8</v>
      </c>
      <c r="G337" s="54"/>
      <c r="H337" s="54"/>
      <c r="I337" s="54"/>
      <c r="J337" s="5"/>
      <c r="K337" s="33">
        <v>1.4</v>
      </c>
      <c r="L337" s="33">
        <v>1.68</v>
      </c>
      <c r="M337" s="33">
        <v>2.23</v>
      </c>
      <c r="N337" s="34">
        <v>2.57</v>
      </c>
      <c r="O337" s="36">
        <v>0</v>
      </c>
      <c r="P337" s="35">
        <f>(O337*$D337*$E337*$F337*$L337)</f>
        <v>0</v>
      </c>
      <c r="Q337" s="124" t="e">
        <f t="shared" ref="Q337:Q400" si="46">P337/O337</f>
        <v>#DIV/0!</v>
      </c>
    </row>
    <row r="338" spans="1:17" ht="30" hidden="1" x14ac:dyDescent="0.25">
      <c r="A338" s="42">
        <v>291</v>
      </c>
      <c r="B338" s="27" t="s">
        <v>637</v>
      </c>
      <c r="C338" s="58" t="s">
        <v>638</v>
      </c>
      <c r="D338" s="29">
        <v>24257</v>
      </c>
      <c r="E338" s="43">
        <v>1.08</v>
      </c>
      <c r="F338" s="31">
        <v>1</v>
      </c>
      <c r="G338" s="32"/>
      <c r="H338" s="32"/>
      <c r="I338" s="32"/>
      <c r="J338" s="5"/>
      <c r="K338" s="33">
        <v>1.4</v>
      </c>
      <c r="L338" s="33">
        <v>1.68</v>
      </c>
      <c r="M338" s="33">
        <v>2.23</v>
      </c>
      <c r="N338" s="34">
        <v>2.57</v>
      </c>
      <c r="O338" s="36">
        <v>0</v>
      </c>
      <c r="P338" s="35">
        <f>(O338*$D338*$E338*$F338*$L338*$P$12)</f>
        <v>0</v>
      </c>
      <c r="Q338" s="124" t="e">
        <f t="shared" si="46"/>
        <v>#DIV/0!</v>
      </c>
    </row>
    <row r="339" spans="1:17" ht="30" x14ac:dyDescent="0.25">
      <c r="A339" s="42">
        <v>100</v>
      </c>
      <c r="B339" s="27" t="s">
        <v>639</v>
      </c>
      <c r="C339" s="58" t="s">
        <v>640</v>
      </c>
      <c r="D339" s="29">
        <v>24257</v>
      </c>
      <c r="E339" s="43">
        <v>1.1200000000000001</v>
      </c>
      <c r="F339" s="31">
        <v>1</v>
      </c>
      <c r="G339" s="32"/>
      <c r="H339" s="32"/>
      <c r="I339" s="32"/>
      <c r="J339" s="5"/>
      <c r="K339" s="33">
        <v>1.4</v>
      </c>
      <c r="L339" s="33">
        <v>1.68</v>
      </c>
      <c r="M339" s="33">
        <v>2.23</v>
      </c>
      <c r="N339" s="34">
        <v>2.57</v>
      </c>
      <c r="O339" s="36">
        <v>1</v>
      </c>
      <c r="P339" s="35">
        <f>(O339*$D339*$E339*$F339*$L339*$P$12)</f>
        <v>45641.971200000007</v>
      </c>
      <c r="Q339" s="124">
        <f t="shared" si="46"/>
        <v>45641.971200000007</v>
      </c>
    </row>
    <row r="340" spans="1:17" ht="30" hidden="1" x14ac:dyDescent="0.25">
      <c r="A340" s="42">
        <v>293</v>
      </c>
      <c r="B340" s="27" t="s">
        <v>641</v>
      </c>
      <c r="C340" s="58" t="s">
        <v>642</v>
      </c>
      <c r="D340" s="29">
        <v>24257</v>
      </c>
      <c r="E340" s="43">
        <v>1.62</v>
      </c>
      <c r="F340" s="53">
        <v>1</v>
      </c>
      <c r="G340" s="54"/>
      <c r="H340" s="54"/>
      <c r="I340" s="54"/>
      <c r="J340" s="5"/>
      <c r="K340" s="33">
        <v>1.4</v>
      </c>
      <c r="L340" s="33">
        <v>1.68</v>
      </c>
      <c r="M340" s="33">
        <v>2.23</v>
      </c>
      <c r="N340" s="34">
        <v>2.57</v>
      </c>
      <c r="O340" s="36">
        <v>0</v>
      </c>
      <c r="P340" s="35">
        <f>(O340*$D340*$E340*$F340*$L340*$P$12)</f>
        <v>0</v>
      </c>
      <c r="Q340" s="124" t="e">
        <f t="shared" si="46"/>
        <v>#DIV/0!</v>
      </c>
    </row>
    <row r="341" spans="1:17" ht="30" hidden="1" x14ac:dyDescent="0.25">
      <c r="A341" s="42">
        <v>294</v>
      </c>
      <c r="B341" s="27" t="s">
        <v>643</v>
      </c>
      <c r="C341" s="58" t="s">
        <v>644</v>
      </c>
      <c r="D341" s="29">
        <v>24257</v>
      </c>
      <c r="E341" s="43">
        <v>1.95</v>
      </c>
      <c r="F341" s="31">
        <v>1</v>
      </c>
      <c r="G341" s="32"/>
      <c r="H341" s="32"/>
      <c r="I341" s="32"/>
      <c r="J341" s="5"/>
      <c r="K341" s="33">
        <v>1.4</v>
      </c>
      <c r="L341" s="33">
        <v>1.68</v>
      </c>
      <c r="M341" s="33">
        <v>2.23</v>
      </c>
      <c r="N341" s="34">
        <v>2.57</v>
      </c>
      <c r="O341" s="36">
        <v>0</v>
      </c>
      <c r="P341" s="35">
        <f>(O341*$D341*$E341*$F341*$L341*$P$12)</f>
        <v>0</v>
      </c>
      <c r="Q341" s="124" t="e">
        <f t="shared" si="46"/>
        <v>#DIV/0!</v>
      </c>
    </row>
    <row r="342" spans="1:17" ht="30" hidden="1" x14ac:dyDescent="0.25">
      <c r="A342" s="42">
        <v>295</v>
      </c>
      <c r="B342" s="27" t="s">
        <v>645</v>
      </c>
      <c r="C342" s="58" t="s">
        <v>646</v>
      </c>
      <c r="D342" s="29">
        <v>24257</v>
      </c>
      <c r="E342" s="43">
        <v>2.14</v>
      </c>
      <c r="F342" s="53">
        <v>0.9</v>
      </c>
      <c r="G342" s="54"/>
      <c r="H342" s="54"/>
      <c r="I342" s="54"/>
      <c r="J342" s="5"/>
      <c r="K342" s="33">
        <v>1.4</v>
      </c>
      <c r="L342" s="33">
        <v>1.68</v>
      </c>
      <c r="M342" s="33">
        <v>2.23</v>
      </c>
      <c r="N342" s="34">
        <v>2.57</v>
      </c>
      <c r="O342" s="36">
        <v>0</v>
      </c>
      <c r="P342" s="35">
        <f>(O342*$D342*$E342*$F342*$L342*$P$12)</f>
        <v>0</v>
      </c>
      <c r="Q342" s="124" t="e">
        <f t="shared" si="46"/>
        <v>#DIV/0!</v>
      </c>
    </row>
    <row r="343" spans="1:17" ht="30" hidden="1" x14ac:dyDescent="0.25">
      <c r="A343" s="42">
        <v>296</v>
      </c>
      <c r="B343" s="27" t="s">
        <v>647</v>
      </c>
      <c r="C343" s="58" t="s">
        <v>648</v>
      </c>
      <c r="D343" s="29">
        <v>24257</v>
      </c>
      <c r="E343" s="43">
        <v>4.13</v>
      </c>
      <c r="F343" s="31">
        <v>1</v>
      </c>
      <c r="G343" s="32"/>
      <c r="H343" s="32"/>
      <c r="I343" s="32"/>
      <c r="J343" s="5"/>
      <c r="K343" s="33">
        <v>1.4</v>
      </c>
      <c r="L343" s="33">
        <v>1.68</v>
      </c>
      <c r="M343" s="33">
        <v>2.23</v>
      </c>
      <c r="N343" s="34">
        <v>2.57</v>
      </c>
      <c r="O343" s="36">
        <v>0</v>
      </c>
      <c r="P343" s="35">
        <f>(O343*$D343*$E343*$F343*$L343)</f>
        <v>0</v>
      </c>
      <c r="Q343" s="124" t="e">
        <f t="shared" si="46"/>
        <v>#DIV/0!</v>
      </c>
    </row>
    <row r="344" spans="1:17" x14ac:dyDescent="0.25">
      <c r="A344" s="45"/>
      <c r="B344" s="46"/>
      <c r="C344" s="60" t="s">
        <v>649</v>
      </c>
      <c r="D344" s="19">
        <v>24257</v>
      </c>
      <c r="E344" s="92">
        <v>0.9</v>
      </c>
      <c r="F344" s="38"/>
      <c r="G344" s="32"/>
      <c r="H344" s="32"/>
      <c r="I344" s="32"/>
      <c r="J344" s="39"/>
      <c r="K344" s="40">
        <v>1.4</v>
      </c>
      <c r="L344" s="40">
        <v>1.68</v>
      </c>
      <c r="M344" s="40">
        <v>2.23</v>
      </c>
      <c r="N344" s="41">
        <v>2.57</v>
      </c>
      <c r="O344" s="25">
        <f t="shared" ref="O344:P344" si="47">SUM(O345:O363)</f>
        <v>150</v>
      </c>
      <c r="P344" s="25">
        <f t="shared" si="47"/>
        <v>4593456.8836800009</v>
      </c>
      <c r="Q344" s="124"/>
    </row>
    <row r="345" spans="1:17" ht="19.5" customHeight="1" x14ac:dyDescent="0.25">
      <c r="A345" s="42">
        <v>101</v>
      </c>
      <c r="B345" s="27" t="s">
        <v>650</v>
      </c>
      <c r="C345" s="58" t="s">
        <v>651</v>
      </c>
      <c r="D345" s="29">
        <v>24257</v>
      </c>
      <c r="E345" s="43">
        <v>0.61</v>
      </c>
      <c r="F345" s="31">
        <v>1</v>
      </c>
      <c r="G345" s="32"/>
      <c r="H345" s="32"/>
      <c r="I345" s="32"/>
      <c r="J345" s="5"/>
      <c r="K345" s="33">
        <v>1.4</v>
      </c>
      <c r="L345" s="33">
        <v>1.68</v>
      </c>
      <c r="M345" s="33">
        <v>2.23</v>
      </c>
      <c r="N345" s="34">
        <v>2.57</v>
      </c>
      <c r="O345" s="36">
        <v>25</v>
      </c>
      <c r="P345" s="35">
        <f>(O345*$D345*$E345*$F345*$L345*$P$12)</f>
        <v>621464.34</v>
      </c>
      <c r="Q345" s="124">
        <f t="shared" si="46"/>
        <v>24858.5736</v>
      </c>
    </row>
    <row r="346" spans="1:17" ht="30" x14ac:dyDescent="0.25">
      <c r="A346" s="42">
        <v>102</v>
      </c>
      <c r="B346" s="27" t="s">
        <v>652</v>
      </c>
      <c r="C346" s="58" t="s">
        <v>653</v>
      </c>
      <c r="D346" s="29">
        <v>24257</v>
      </c>
      <c r="E346" s="43">
        <v>0.55000000000000004</v>
      </c>
      <c r="F346" s="31">
        <v>1</v>
      </c>
      <c r="G346" s="32"/>
      <c r="H346" s="32"/>
      <c r="I346" s="32"/>
      <c r="J346" s="5"/>
      <c r="K346" s="33">
        <v>1.4</v>
      </c>
      <c r="L346" s="33">
        <v>1.68</v>
      </c>
      <c r="M346" s="33">
        <v>2.23</v>
      </c>
      <c r="N346" s="34">
        <v>2.57</v>
      </c>
      <c r="O346" s="36">
        <v>10</v>
      </c>
      <c r="P346" s="35">
        <f>(O346*$D346*$E346*$F346*$L346)</f>
        <v>224134.68</v>
      </c>
      <c r="Q346" s="124">
        <f t="shared" si="46"/>
        <v>22413.468000000001</v>
      </c>
    </row>
    <row r="347" spans="1:17" ht="30" x14ac:dyDescent="0.25">
      <c r="A347" s="42">
        <v>103</v>
      </c>
      <c r="B347" s="27" t="s">
        <v>654</v>
      </c>
      <c r="C347" s="58" t="s">
        <v>655</v>
      </c>
      <c r="D347" s="29">
        <v>24257</v>
      </c>
      <c r="E347" s="43">
        <v>0.71</v>
      </c>
      <c r="F347" s="31">
        <v>1</v>
      </c>
      <c r="G347" s="32"/>
      <c r="H347" s="32"/>
      <c r="I347" s="32"/>
      <c r="J347" s="5"/>
      <c r="K347" s="33">
        <v>1.4</v>
      </c>
      <c r="L347" s="33">
        <v>1.68</v>
      </c>
      <c r="M347" s="33">
        <v>2.23</v>
      </c>
      <c r="N347" s="34">
        <v>2.57</v>
      </c>
      <c r="O347" s="36">
        <v>31</v>
      </c>
      <c r="P347" s="35">
        <f t="shared" ref="P347:P352" si="48">(O347*$D347*$E347*$F347*$L347*$P$12)</f>
        <v>896946.23759999988</v>
      </c>
      <c r="Q347" s="124">
        <f t="shared" si="46"/>
        <v>28933.749599999996</v>
      </c>
    </row>
    <row r="348" spans="1:17" ht="30" hidden="1" x14ac:dyDescent="0.25">
      <c r="A348" s="42">
        <v>300</v>
      </c>
      <c r="B348" s="27" t="s">
        <v>656</v>
      </c>
      <c r="C348" s="58" t="s">
        <v>657</v>
      </c>
      <c r="D348" s="29">
        <v>24257</v>
      </c>
      <c r="E348" s="43">
        <v>1.38</v>
      </c>
      <c r="F348" s="31">
        <v>1</v>
      </c>
      <c r="G348" s="32"/>
      <c r="H348" s="32"/>
      <c r="I348" s="32"/>
      <c r="J348" s="5"/>
      <c r="K348" s="33">
        <v>1.4</v>
      </c>
      <c r="L348" s="33">
        <v>1.68</v>
      </c>
      <c r="M348" s="33">
        <v>2.23</v>
      </c>
      <c r="N348" s="34">
        <v>2.57</v>
      </c>
      <c r="O348" s="36">
        <v>0</v>
      </c>
      <c r="P348" s="35">
        <f t="shared" si="48"/>
        <v>0</v>
      </c>
      <c r="Q348" s="124" t="e">
        <f t="shared" si="46"/>
        <v>#DIV/0!</v>
      </c>
    </row>
    <row r="349" spans="1:17" ht="30" hidden="1" x14ac:dyDescent="0.25">
      <c r="A349" s="42">
        <v>301</v>
      </c>
      <c r="B349" s="27" t="s">
        <v>658</v>
      </c>
      <c r="C349" s="58" t="s">
        <v>659</v>
      </c>
      <c r="D349" s="29">
        <v>24257</v>
      </c>
      <c r="E349" s="43">
        <v>2.41</v>
      </c>
      <c r="F349" s="53">
        <v>0.9</v>
      </c>
      <c r="G349" s="54"/>
      <c r="H349" s="54"/>
      <c r="I349" s="54"/>
      <c r="J349" s="5"/>
      <c r="K349" s="33">
        <v>1.4</v>
      </c>
      <c r="L349" s="33">
        <v>1.68</v>
      </c>
      <c r="M349" s="33">
        <v>2.23</v>
      </c>
      <c r="N349" s="34">
        <v>2.57</v>
      </c>
      <c r="O349" s="36">
        <v>0</v>
      </c>
      <c r="P349" s="35">
        <f t="shared" si="48"/>
        <v>0</v>
      </c>
      <c r="Q349" s="124" t="e">
        <f t="shared" si="46"/>
        <v>#DIV/0!</v>
      </c>
    </row>
    <row r="350" spans="1:17" ht="30" hidden="1" x14ac:dyDescent="0.25">
      <c r="A350" s="42">
        <v>302</v>
      </c>
      <c r="B350" s="27" t="s">
        <v>660</v>
      </c>
      <c r="C350" s="58" t="s">
        <v>661</v>
      </c>
      <c r="D350" s="29">
        <v>24257</v>
      </c>
      <c r="E350" s="43">
        <v>1.43</v>
      </c>
      <c r="F350" s="31">
        <v>1</v>
      </c>
      <c r="G350" s="32"/>
      <c r="H350" s="32"/>
      <c r="I350" s="32"/>
      <c r="J350" s="5"/>
      <c r="K350" s="33">
        <v>1.4</v>
      </c>
      <c r="L350" s="33">
        <v>1.68</v>
      </c>
      <c r="M350" s="33">
        <v>2.23</v>
      </c>
      <c r="N350" s="34">
        <v>2.57</v>
      </c>
      <c r="O350" s="36">
        <v>0</v>
      </c>
      <c r="P350" s="35">
        <f t="shared" si="48"/>
        <v>0</v>
      </c>
      <c r="Q350" s="124" t="e">
        <f t="shared" si="46"/>
        <v>#DIV/0!</v>
      </c>
    </row>
    <row r="351" spans="1:17" ht="30" hidden="1" x14ac:dyDescent="0.25">
      <c r="A351" s="42">
        <v>303</v>
      </c>
      <c r="B351" s="27" t="s">
        <v>662</v>
      </c>
      <c r="C351" s="58" t="s">
        <v>663</v>
      </c>
      <c r="D351" s="29">
        <v>24257</v>
      </c>
      <c r="E351" s="43">
        <v>1.83</v>
      </c>
      <c r="F351" s="31">
        <v>1</v>
      </c>
      <c r="G351" s="32"/>
      <c r="H351" s="32"/>
      <c r="I351" s="32"/>
      <c r="J351" s="5"/>
      <c r="K351" s="33">
        <v>1.4</v>
      </c>
      <c r="L351" s="33">
        <v>1.68</v>
      </c>
      <c r="M351" s="33">
        <v>2.23</v>
      </c>
      <c r="N351" s="34">
        <v>2.57</v>
      </c>
      <c r="O351" s="36">
        <v>0</v>
      </c>
      <c r="P351" s="35">
        <f t="shared" si="48"/>
        <v>0</v>
      </c>
      <c r="Q351" s="124" t="e">
        <f t="shared" si="46"/>
        <v>#DIV/0!</v>
      </c>
    </row>
    <row r="352" spans="1:17" ht="30" hidden="1" x14ac:dyDescent="0.25">
      <c r="A352" s="42">
        <v>304</v>
      </c>
      <c r="B352" s="27" t="s">
        <v>664</v>
      </c>
      <c r="C352" s="58" t="s">
        <v>665</v>
      </c>
      <c r="D352" s="29">
        <v>24257</v>
      </c>
      <c r="E352" s="43">
        <v>2.16</v>
      </c>
      <c r="F352" s="31">
        <v>1</v>
      </c>
      <c r="G352" s="32"/>
      <c r="H352" s="32"/>
      <c r="I352" s="32"/>
      <c r="J352" s="5"/>
      <c r="K352" s="33">
        <v>1.4</v>
      </c>
      <c r="L352" s="33">
        <v>1.68</v>
      </c>
      <c r="M352" s="33">
        <v>2.23</v>
      </c>
      <c r="N352" s="34">
        <v>2.57</v>
      </c>
      <c r="O352" s="36">
        <v>0</v>
      </c>
      <c r="P352" s="35">
        <f t="shared" si="48"/>
        <v>0</v>
      </c>
      <c r="Q352" s="124" t="e">
        <f t="shared" si="46"/>
        <v>#DIV/0!</v>
      </c>
    </row>
    <row r="353" spans="1:17" ht="30" hidden="1" x14ac:dyDescent="0.25">
      <c r="A353" s="42">
        <v>305</v>
      </c>
      <c r="B353" s="27" t="s">
        <v>666</v>
      </c>
      <c r="C353" s="58" t="s">
        <v>667</v>
      </c>
      <c r="D353" s="29">
        <v>24257</v>
      </c>
      <c r="E353" s="43">
        <v>1.81</v>
      </c>
      <c r="F353" s="31">
        <v>1</v>
      </c>
      <c r="G353" s="32"/>
      <c r="H353" s="32"/>
      <c r="I353" s="32"/>
      <c r="J353" s="5"/>
      <c r="K353" s="33">
        <v>1.4</v>
      </c>
      <c r="L353" s="33">
        <v>1.68</v>
      </c>
      <c r="M353" s="33">
        <v>2.23</v>
      </c>
      <c r="N353" s="34">
        <v>2.57</v>
      </c>
      <c r="O353" s="36">
        <v>0</v>
      </c>
      <c r="P353" s="35">
        <f>(O353*$D353*$E353*$F353*$L353)</f>
        <v>0</v>
      </c>
      <c r="Q353" s="124" t="e">
        <f t="shared" si="46"/>
        <v>#DIV/0!</v>
      </c>
    </row>
    <row r="354" spans="1:17" ht="30" hidden="1" x14ac:dyDescent="0.25">
      <c r="A354" s="42">
        <v>306</v>
      </c>
      <c r="B354" s="27" t="s">
        <v>668</v>
      </c>
      <c r="C354" s="58" t="s">
        <v>669</v>
      </c>
      <c r="D354" s="29">
        <v>24257</v>
      </c>
      <c r="E354" s="43">
        <v>2.67</v>
      </c>
      <c r="F354" s="31">
        <v>1</v>
      </c>
      <c r="G354" s="32"/>
      <c r="H354" s="32"/>
      <c r="I354" s="32"/>
      <c r="J354" s="5"/>
      <c r="K354" s="33">
        <v>1.4</v>
      </c>
      <c r="L354" s="33">
        <v>1.68</v>
      </c>
      <c r="M354" s="33">
        <v>2.23</v>
      </c>
      <c r="N354" s="34">
        <v>2.57</v>
      </c>
      <c r="O354" s="36">
        <v>0</v>
      </c>
      <c r="P354" s="35">
        <f>(O354*$D354*$E354*$F354*$L354)</f>
        <v>0</v>
      </c>
      <c r="Q354" s="124" t="e">
        <f t="shared" si="46"/>
        <v>#DIV/0!</v>
      </c>
    </row>
    <row r="355" spans="1:17" ht="45" hidden="1" x14ac:dyDescent="0.25">
      <c r="A355" s="42">
        <v>307</v>
      </c>
      <c r="B355" s="27" t="s">
        <v>670</v>
      </c>
      <c r="C355" s="58" t="s">
        <v>671</v>
      </c>
      <c r="D355" s="29">
        <v>24257</v>
      </c>
      <c r="E355" s="43">
        <v>0.73</v>
      </c>
      <c r="F355" s="31">
        <v>1</v>
      </c>
      <c r="G355" s="32"/>
      <c r="H355" s="32"/>
      <c r="I355" s="32"/>
      <c r="J355" s="5"/>
      <c r="K355" s="33">
        <v>1.4</v>
      </c>
      <c r="L355" s="33">
        <v>1.68</v>
      </c>
      <c r="M355" s="33">
        <v>2.23</v>
      </c>
      <c r="N355" s="34">
        <v>2.57</v>
      </c>
      <c r="O355" s="36">
        <v>0</v>
      </c>
      <c r="P355" s="35">
        <f>(O355*$D355*$E355*$F355*$L355*$P$12)</f>
        <v>0</v>
      </c>
      <c r="Q355" s="124" t="e">
        <f t="shared" si="46"/>
        <v>#DIV/0!</v>
      </c>
    </row>
    <row r="356" spans="1:17" ht="30" x14ac:dyDescent="0.25">
      <c r="A356" s="42">
        <v>104</v>
      </c>
      <c r="B356" s="27" t="s">
        <v>672</v>
      </c>
      <c r="C356" s="58" t="s">
        <v>673</v>
      </c>
      <c r="D356" s="29">
        <v>24257</v>
      </c>
      <c r="E356" s="43">
        <v>0.76</v>
      </c>
      <c r="F356" s="31">
        <v>1</v>
      </c>
      <c r="G356" s="32"/>
      <c r="H356" s="32"/>
      <c r="I356" s="32"/>
      <c r="J356" s="5"/>
      <c r="K356" s="33">
        <v>1.4</v>
      </c>
      <c r="L356" s="33">
        <v>1.68</v>
      </c>
      <c r="M356" s="33">
        <v>2.23</v>
      </c>
      <c r="N356" s="34">
        <v>2.57</v>
      </c>
      <c r="O356" s="36">
        <v>50</v>
      </c>
      <c r="P356" s="35">
        <f>(O356*$D356*$E356*$F356*$L356)</f>
        <v>1548566.88</v>
      </c>
      <c r="Q356" s="124">
        <f t="shared" si="46"/>
        <v>30971.337599999999</v>
      </c>
    </row>
    <row r="357" spans="1:17" x14ac:dyDescent="0.25">
      <c r="A357" s="42">
        <v>105</v>
      </c>
      <c r="B357" s="27" t="s">
        <v>674</v>
      </c>
      <c r="C357" s="58" t="s">
        <v>675</v>
      </c>
      <c r="D357" s="29">
        <v>24257</v>
      </c>
      <c r="E357" s="43">
        <v>2.42</v>
      </c>
      <c r="F357" s="31">
        <v>1</v>
      </c>
      <c r="G357" s="32"/>
      <c r="H357" s="32"/>
      <c r="I357" s="32"/>
      <c r="J357" s="5"/>
      <c r="K357" s="33">
        <v>1.4</v>
      </c>
      <c r="L357" s="33">
        <v>1.68</v>
      </c>
      <c r="M357" s="33">
        <v>2.23</v>
      </c>
      <c r="N357" s="34">
        <v>2.57</v>
      </c>
      <c r="O357" s="36">
        <v>2</v>
      </c>
      <c r="P357" s="35">
        <f>(O357*$D357*$E357*$F357*$L357*$P$12)</f>
        <v>197238.51839999997</v>
      </c>
      <c r="Q357" s="124">
        <f t="shared" si="46"/>
        <v>98619.259199999986</v>
      </c>
    </row>
    <row r="358" spans="1:17" ht="18.75" x14ac:dyDescent="0.25">
      <c r="A358" s="42">
        <v>106</v>
      </c>
      <c r="B358" s="27" t="s">
        <v>676</v>
      </c>
      <c r="C358" s="58" t="s">
        <v>677</v>
      </c>
      <c r="D358" s="29">
        <v>24257</v>
      </c>
      <c r="E358" s="43">
        <v>3.51</v>
      </c>
      <c r="F358" s="53">
        <v>0.8</v>
      </c>
      <c r="G358" s="54"/>
      <c r="H358" s="54"/>
      <c r="I358" s="54"/>
      <c r="J358" s="5"/>
      <c r="K358" s="33">
        <v>1.4</v>
      </c>
      <c r="L358" s="33">
        <v>1.68</v>
      </c>
      <c r="M358" s="33">
        <v>2.23</v>
      </c>
      <c r="N358" s="34">
        <v>2.57</v>
      </c>
      <c r="O358" s="36">
        <v>6</v>
      </c>
      <c r="P358" s="35">
        <f>(O358*$D358*$E358*$F358*$L358*$P$12)</f>
        <v>686585.65247999993</v>
      </c>
      <c r="Q358" s="124">
        <f t="shared" si="46"/>
        <v>114430.94207999999</v>
      </c>
    </row>
    <row r="359" spans="1:17" hidden="1" x14ac:dyDescent="0.25">
      <c r="A359" s="42">
        <v>311</v>
      </c>
      <c r="B359" s="27" t="s">
        <v>678</v>
      </c>
      <c r="C359" s="58" t="s">
        <v>679</v>
      </c>
      <c r="D359" s="29">
        <v>24257</v>
      </c>
      <c r="E359" s="43">
        <v>4.0199999999999996</v>
      </c>
      <c r="F359" s="31">
        <v>1</v>
      </c>
      <c r="G359" s="32"/>
      <c r="H359" s="32"/>
      <c r="I359" s="32"/>
      <c r="J359" s="5"/>
      <c r="K359" s="33">
        <v>1.4</v>
      </c>
      <c r="L359" s="33">
        <v>1.68</v>
      </c>
      <c r="M359" s="33">
        <v>2.23</v>
      </c>
      <c r="N359" s="34">
        <v>2.57</v>
      </c>
      <c r="O359" s="36">
        <v>0</v>
      </c>
      <c r="P359" s="35">
        <f>(O359*$D359*$E359*$F359*$L359*$P$12)</f>
        <v>0</v>
      </c>
      <c r="Q359" s="124" t="e">
        <f t="shared" si="46"/>
        <v>#DIV/0!</v>
      </c>
    </row>
    <row r="360" spans="1:17" ht="30" hidden="1" x14ac:dyDescent="0.25">
      <c r="A360" s="42">
        <v>312</v>
      </c>
      <c r="B360" s="27" t="s">
        <v>680</v>
      </c>
      <c r="C360" s="58" t="s">
        <v>681</v>
      </c>
      <c r="D360" s="29">
        <v>24257</v>
      </c>
      <c r="E360" s="43">
        <v>0.84</v>
      </c>
      <c r="F360" s="31">
        <v>1</v>
      </c>
      <c r="G360" s="32"/>
      <c r="H360" s="32"/>
      <c r="I360" s="32"/>
      <c r="J360" s="5"/>
      <c r="K360" s="33">
        <v>1.4</v>
      </c>
      <c r="L360" s="33">
        <v>1.68</v>
      </c>
      <c r="M360" s="33">
        <v>2.23</v>
      </c>
      <c r="N360" s="34">
        <v>2.57</v>
      </c>
      <c r="O360" s="36">
        <v>0</v>
      </c>
      <c r="P360" s="35">
        <f>(O360*$D360*$E360*$F360*$L360*$P$12)</f>
        <v>0</v>
      </c>
      <c r="Q360" s="124" t="e">
        <f t="shared" si="46"/>
        <v>#DIV/0!</v>
      </c>
    </row>
    <row r="361" spans="1:17" ht="30" customHeight="1" x14ac:dyDescent="0.25">
      <c r="A361" s="42">
        <v>107</v>
      </c>
      <c r="B361" s="27" t="s">
        <v>682</v>
      </c>
      <c r="C361" s="58" t="s">
        <v>683</v>
      </c>
      <c r="D361" s="29">
        <v>24257</v>
      </c>
      <c r="E361" s="31">
        <v>0.5</v>
      </c>
      <c r="F361" s="31">
        <v>1</v>
      </c>
      <c r="G361" s="32"/>
      <c r="H361" s="32"/>
      <c r="I361" s="32"/>
      <c r="J361" s="5"/>
      <c r="K361" s="33">
        <v>1.4</v>
      </c>
      <c r="L361" s="33">
        <v>1.68</v>
      </c>
      <c r="M361" s="33">
        <v>2.23</v>
      </c>
      <c r="N361" s="34">
        <v>2.57</v>
      </c>
      <c r="O361" s="36">
        <v>5</v>
      </c>
      <c r="P361" s="35">
        <f>(O361*$D361*$E361*$F361*$L361*$P$12)</f>
        <v>101879.4</v>
      </c>
      <c r="Q361" s="124">
        <f t="shared" si="46"/>
        <v>20375.879999999997</v>
      </c>
    </row>
    <row r="362" spans="1:17" ht="30" x14ac:dyDescent="0.25">
      <c r="A362" s="42">
        <v>108</v>
      </c>
      <c r="B362" s="27" t="s">
        <v>684</v>
      </c>
      <c r="C362" s="58" t="s">
        <v>685</v>
      </c>
      <c r="D362" s="29">
        <v>24257</v>
      </c>
      <c r="E362" s="43">
        <v>0.37</v>
      </c>
      <c r="F362" s="31">
        <v>1</v>
      </c>
      <c r="G362" s="32"/>
      <c r="H362" s="32"/>
      <c r="I362" s="32"/>
      <c r="J362" s="5"/>
      <c r="K362" s="33">
        <v>1.4</v>
      </c>
      <c r="L362" s="33">
        <v>1.68</v>
      </c>
      <c r="M362" s="33">
        <v>2.23</v>
      </c>
      <c r="N362" s="34">
        <v>2.57</v>
      </c>
      <c r="O362" s="36">
        <v>21</v>
      </c>
      <c r="P362" s="35">
        <f>(O362*$D362*$E362*$F362*$L362)</f>
        <v>316641.17519999994</v>
      </c>
      <c r="Q362" s="124">
        <f t="shared" si="46"/>
        <v>15078.151199999997</v>
      </c>
    </row>
    <row r="363" spans="1:17" ht="30" hidden="1" x14ac:dyDescent="0.25">
      <c r="A363" s="42">
        <v>315</v>
      </c>
      <c r="B363" s="27" t="s">
        <v>686</v>
      </c>
      <c r="C363" s="58" t="s">
        <v>687</v>
      </c>
      <c r="D363" s="29">
        <v>24257</v>
      </c>
      <c r="E363" s="43">
        <v>1.19</v>
      </c>
      <c r="F363" s="31">
        <v>1</v>
      </c>
      <c r="G363" s="32"/>
      <c r="H363" s="32"/>
      <c r="I363" s="32"/>
      <c r="J363" s="5"/>
      <c r="K363" s="33">
        <v>1.4</v>
      </c>
      <c r="L363" s="33">
        <v>1.68</v>
      </c>
      <c r="M363" s="33">
        <v>2.23</v>
      </c>
      <c r="N363" s="34">
        <v>2.57</v>
      </c>
      <c r="O363" s="36">
        <v>0</v>
      </c>
      <c r="P363" s="35">
        <f>(O363*$D363*$E363*$F363*$L363*$P$12)</f>
        <v>0</v>
      </c>
      <c r="Q363" s="124" t="e">
        <f t="shared" si="46"/>
        <v>#DIV/0!</v>
      </c>
    </row>
    <row r="364" spans="1:17" x14ac:dyDescent="0.25">
      <c r="A364" s="45"/>
      <c r="B364" s="46"/>
      <c r="C364" s="60" t="s">
        <v>688</v>
      </c>
      <c r="D364" s="19">
        <v>24257</v>
      </c>
      <c r="E364" s="47">
        <v>1.2</v>
      </c>
      <c r="F364" s="38"/>
      <c r="G364" s="32"/>
      <c r="H364" s="32"/>
      <c r="I364" s="32"/>
      <c r="J364" s="39"/>
      <c r="K364" s="40">
        <v>1.4</v>
      </c>
      <c r="L364" s="40">
        <v>1.68</v>
      </c>
      <c r="M364" s="40">
        <v>2.23</v>
      </c>
      <c r="N364" s="41">
        <v>2.57</v>
      </c>
      <c r="O364" s="25">
        <f t="shared" ref="O364:P364" si="49">SUM(O365:O383)</f>
        <v>84</v>
      </c>
      <c r="P364" s="25">
        <f t="shared" si="49"/>
        <v>3643207.344</v>
      </c>
      <c r="Q364" s="124"/>
    </row>
    <row r="365" spans="1:17" ht="30" x14ac:dyDescent="0.25">
      <c r="A365" s="42">
        <v>109</v>
      </c>
      <c r="B365" s="27" t="s">
        <v>689</v>
      </c>
      <c r="C365" s="58" t="s">
        <v>690</v>
      </c>
      <c r="D365" s="29">
        <v>24257</v>
      </c>
      <c r="E365" s="43">
        <v>1.1499999999999999</v>
      </c>
      <c r="F365" s="31">
        <v>1</v>
      </c>
      <c r="G365" s="32"/>
      <c r="H365" s="32"/>
      <c r="I365" s="32"/>
      <c r="J365" s="5"/>
      <c r="K365" s="33">
        <v>1.4</v>
      </c>
      <c r="L365" s="33">
        <v>1.68</v>
      </c>
      <c r="M365" s="33">
        <v>2.23</v>
      </c>
      <c r="N365" s="34">
        <v>2.57</v>
      </c>
      <c r="O365" s="36">
        <v>12</v>
      </c>
      <c r="P365" s="35">
        <f>(O365*$D365*$E365*$F365*$L365*$P$12)</f>
        <v>562374.28799999994</v>
      </c>
      <c r="Q365" s="124">
        <f t="shared" si="46"/>
        <v>46864.523999999998</v>
      </c>
    </row>
    <row r="366" spans="1:17" ht="30" x14ac:dyDescent="0.25">
      <c r="A366" s="42">
        <v>110</v>
      </c>
      <c r="B366" s="27" t="s">
        <v>691</v>
      </c>
      <c r="C366" s="58" t="s">
        <v>692</v>
      </c>
      <c r="D366" s="29">
        <v>24257</v>
      </c>
      <c r="E366" s="43">
        <v>1.43</v>
      </c>
      <c r="F366" s="31">
        <v>1</v>
      </c>
      <c r="G366" s="32"/>
      <c r="H366" s="32"/>
      <c r="I366" s="32"/>
      <c r="J366" s="5"/>
      <c r="K366" s="33">
        <v>1.4</v>
      </c>
      <c r="L366" s="33">
        <v>1.68</v>
      </c>
      <c r="M366" s="33">
        <v>2.23</v>
      </c>
      <c r="N366" s="34">
        <v>2.57</v>
      </c>
      <c r="O366" s="36">
        <v>8</v>
      </c>
      <c r="P366" s="35">
        <f>(O366*$D366*$E366*$F366*$L366*$P$12)</f>
        <v>466200.13440000004</v>
      </c>
      <c r="Q366" s="124">
        <f t="shared" si="46"/>
        <v>58275.016800000005</v>
      </c>
    </row>
    <row r="367" spans="1:17" ht="30" hidden="1" x14ac:dyDescent="0.25">
      <c r="A367" s="42">
        <v>318</v>
      </c>
      <c r="B367" s="27" t="s">
        <v>693</v>
      </c>
      <c r="C367" s="58" t="s">
        <v>694</v>
      </c>
      <c r="D367" s="29">
        <v>24257</v>
      </c>
      <c r="E367" s="31">
        <v>3</v>
      </c>
      <c r="F367" s="53">
        <v>0.8</v>
      </c>
      <c r="G367" s="54"/>
      <c r="H367" s="54"/>
      <c r="I367" s="54"/>
      <c r="J367" s="5"/>
      <c r="K367" s="33">
        <v>1.4</v>
      </c>
      <c r="L367" s="33">
        <v>1.68</v>
      </c>
      <c r="M367" s="33">
        <v>2.23</v>
      </c>
      <c r="N367" s="34">
        <v>2.57</v>
      </c>
      <c r="O367" s="36">
        <v>0</v>
      </c>
      <c r="P367" s="35">
        <f>(O367*$D367*$E367*$F367*$L367*$P$12)</f>
        <v>0</v>
      </c>
      <c r="Q367" s="124" t="e">
        <f t="shared" si="46"/>
        <v>#DIV/0!</v>
      </c>
    </row>
    <row r="368" spans="1:17" ht="30" hidden="1" x14ac:dyDescent="0.25">
      <c r="A368" s="42">
        <v>319</v>
      </c>
      <c r="B368" s="27" t="s">
        <v>695</v>
      </c>
      <c r="C368" s="58" t="s">
        <v>696</v>
      </c>
      <c r="D368" s="29">
        <v>24257</v>
      </c>
      <c r="E368" s="31">
        <v>4.3</v>
      </c>
      <c r="F368" s="31">
        <v>1</v>
      </c>
      <c r="G368" s="32"/>
      <c r="H368" s="32"/>
      <c r="I368" s="32"/>
      <c r="J368" s="5"/>
      <c r="K368" s="33">
        <v>1.4</v>
      </c>
      <c r="L368" s="33">
        <v>1.68</v>
      </c>
      <c r="M368" s="33">
        <v>2.23</v>
      </c>
      <c r="N368" s="34">
        <v>2.57</v>
      </c>
      <c r="O368" s="36">
        <v>0</v>
      </c>
      <c r="P368" s="35">
        <f>(O368*$D368*$E368*$F368*$L368)</f>
        <v>0</v>
      </c>
      <c r="Q368" s="124" t="e">
        <f t="shared" si="46"/>
        <v>#DIV/0!</v>
      </c>
    </row>
    <row r="369" spans="1:17" ht="30" hidden="1" x14ac:dyDescent="0.25">
      <c r="A369" s="42">
        <v>320</v>
      </c>
      <c r="B369" s="27" t="s">
        <v>697</v>
      </c>
      <c r="C369" s="58" t="s">
        <v>698</v>
      </c>
      <c r="D369" s="29">
        <v>24257</v>
      </c>
      <c r="E369" s="43">
        <v>2.42</v>
      </c>
      <c r="F369" s="31">
        <v>1</v>
      </c>
      <c r="G369" s="32"/>
      <c r="H369" s="32"/>
      <c r="I369" s="32"/>
      <c r="J369" s="5"/>
      <c r="K369" s="33">
        <v>1.4</v>
      </c>
      <c r="L369" s="33">
        <v>1.68</v>
      </c>
      <c r="M369" s="33">
        <v>2.23</v>
      </c>
      <c r="N369" s="34">
        <v>2.57</v>
      </c>
      <c r="O369" s="36">
        <v>0</v>
      </c>
      <c r="P369" s="35">
        <f>(O369*$D369*$E369*$F369*$L369*$P$12)</f>
        <v>0</v>
      </c>
      <c r="Q369" s="124" t="e">
        <f t="shared" si="46"/>
        <v>#DIV/0!</v>
      </c>
    </row>
    <row r="370" spans="1:17" ht="30" hidden="1" x14ac:dyDescent="0.25">
      <c r="A370" s="42">
        <v>321</v>
      </c>
      <c r="B370" s="27" t="s">
        <v>699</v>
      </c>
      <c r="C370" s="58" t="s">
        <v>700</v>
      </c>
      <c r="D370" s="29">
        <v>24257</v>
      </c>
      <c r="E370" s="43">
        <v>2.69</v>
      </c>
      <c r="F370" s="31">
        <v>1</v>
      </c>
      <c r="G370" s="32"/>
      <c r="H370" s="32"/>
      <c r="I370" s="32"/>
      <c r="J370" s="5"/>
      <c r="K370" s="33">
        <v>1.4</v>
      </c>
      <c r="L370" s="33">
        <v>1.68</v>
      </c>
      <c r="M370" s="33">
        <v>2.23</v>
      </c>
      <c r="N370" s="34">
        <v>2.57</v>
      </c>
      <c r="O370" s="36">
        <v>0</v>
      </c>
      <c r="P370" s="35">
        <f>(O370*$D370*$E370*$F370*$L370*$P$12)</f>
        <v>0</v>
      </c>
      <c r="Q370" s="124" t="e">
        <f t="shared" si="46"/>
        <v>#DIV/0!</v>
      </c>
    </row>
    <row r="371" spans="1:17" ht="18.75" hidden="1" x14ac:dyDescent="0.25">
      <c r="A371" s="42">
        <v>322</v>
      </c>
      <c r="B371" s="27" t="s">
        <v>701</v>
      </c>
      <c r="C371" s="58" t="s">
        <v>702</v>
      </c>
      <c r="D371" s="29">
        <v>24257</v>
      </c>
      <c r="E371" s="43">
        <v>4.12</v>
      </c>
      <c r="F371" s="53">
        <v>0.8</v>
      </c>
      <c r="G371" s="54"/>
      <c r="H371" s="54"/>
      <c r="I371" s="54"/>
      <c r="J371" s="5"/>
      <c r="K371" s="33">
        <v>1.4</v>
      </c>
      <c r="L371" s="33">
        <v>1.68</v>
      </c>
      <c r="M371" s="33">
        <v>2.23</v>
      </c>
      <c r="N371" s="34">
        <v>2.57</v>
      </c>
      <c r="O371" s="36">
        <v>0</v>
      </c>
      <c r="P371" s="35">
        <f>(O371*$D371*$E371*$F371*$L371*$P$12)</f>
        <v>0</v>
      </c>
      <c r="Q371" s="124" t="e">
        <f t="shared" si="46"/>
        <v>#DIV/0!</v>
      </c>
    </row>
    <row r="372" spans="1:17" ht="30" x14ac:dyDescent="0.25">
      <c r="A372" s="42">
        <v>111</v>
      </c>
      <c r="B372" s="27" t="s">
        <v>703</v>
      </c>
      <c r="C372" s="58" t="s">
        <v>704</v>
      </c>
      <c r="D372" s="29">
        <v>24257</v>
      </c>
      <c r="E372" s="43">
        <v>1.1599999999999999</v>
      </c>
      <c r="F372" s="31">
        <v>1</v>
      </c>
      <c r="G372" s="32"/>
      <c r="H372" s="32"/>
      <c r="I372" s="32"/>
      <c r="J372" s="5"/>
      <c r="K372" s="33">
        <v>1.4</v>
      </c>
      <c r="L372" s="33">
        <v>1.68</v>
      </c>
      <c r="M372" s="33">
        <v>2.23</v>
      </c>
      <c r="N372" s="34">
        <v>2.57</v>
      </c>
      <c r="O372" s="36">
        <v>1</v>
      </c>
      <c r="P372" s="35">
        <f>(O372*$D372*$E372*$F372*$L372*$P$12)</f>
        <v>47272.041599999997</v>
      </c>
      <c r="Q372" s="124">
        <f t="shared" si="46"/>
        <v>47272.041599999997</v>
      </c>
    </row>
    <row r="373" spans="1:17" ht="30" x14ac:dyDescent="0.25">
      <c r="A373" s="42">
        <v>112</v>
      </c>
      <c r="B373" s="27" t="s">
        <v>705</v>
      </c>
      <c r="C373" s="58" t="s">
        <v>706</v>
      </c>
      <c r="D373" s="29">
        <v>24257</v>
      </c>
      <c r="E373" s="43">
        <v>1.95</v>
      </c>
      <c r="F373" s="31">
        <v>1</v>
      </c>
      <c r="G373" s="32"/>
      <c r="H373" s="32"/>
      <c r="I373" s="32"/>
      <c r="J373" s="5"/>
      <c r="K373" s="33">
        <v>1.4</v>
      </c>
      <c r="L373" s="33">
        <v>1.68</v>
      </c>
      <c r="M373" s="33">
        <v>2.23</v>
      </c>
      <c r="N373" s="34">
        <v>2.57</v>
      </c>
      <c r="O373" s="36">
        <v>2</v>
      </c>
      <c r="P373" s="35">
        <f>(O373*$D373*$E373*$F373*$L373*$P$12)</f>
        <v>158931.864</v>
      </c>
      <c r="Q373" s="124">
        <f t="shared" si="46"/>
        <v>79465.932000000001</v>
      </c>
    </row>
    <row r="374" spans="1:17" ht="30" hidden="1" x14ac:dyDescent="0.25">
      <c r="A374" s="42">
        <v>325</v>
      </c>
      <c r="B374" s="27" t="s">
        <v>707</v>
      </c>
      <c r="C374" s="58" t="s">
        <v>708</v>
      </c>
      <c r="D374" s="29">
        <v>24257</v>
      </c>
      <c r="E374" s="43">
        <v>2.46</v>
      </c>
      <c r="F374" s="31">
        <v>1</v>
      </c>
      <c r="G374" s="32"/>
      <c r="H374" s="32"/>
      <c r="I374" s="32"/>
      <c r="J374" s="5"/>
      <c r="K374" s="33">
        <v>1.4</v>
      </c>
      <c r="L374" s="33">
        <v>1.68</v>
      </c>
      <c r="M374" s="33">
        <v>2.23</v>
      </c>
      <c r="N374" s="34">
        <v>2.57</v>
      </c>
      <c r="O374" s="36">
        <v>0</v>
      </c>
      <c r="P374" s="35">
        <f t="shared" ref="P374:P379" si="50">(O374*$D374*$E374*$F374*$L374)</f>
        <v>0</v>
      </c>
      <c r="Q374" s="124" t="e">
        <f t="shared" si="46"/>
        <v>#DIV/0!</v>
      </c>
    </row>
    <row r="375" spans="1:17" x14ac:dyDescent="0.25">
      <c r="A375" s="42">
        <v>113</v>
      </c>
      <c r="B375" s="27" t="s">
        <v>709</v>
      </c>
      <c r="C375" s="58" t="s">
        <v>710</v>
      </c>
      <c r="D375" s="29">
        <v>24257</v>
      </c>
      <c r="E375" s="43">
        <v>0.73</v>
      </c>
      <c r="F375" s="31">
        <v>1</v>
      </c>
      <c r="G375" s="32"/>
      <c r="H375" s="32"/>
      <c r="I375" s="32"/>
      <c r="J375" s="5"/>
      <c r="K375" s="33">
        <v>1.4</v>
      </c>
      <c r="L375" s="33">
        <v>1.68</v>
      </c>
      <c r="M375" s="33">
        <v>2.23</v>
      </c>
      <c r="N375" s="34">
        <v>2.57</v>
      </c>
      <c r="O375" s="36">
        <v>20</v>
      </c>
      <c r="P375" s="35">
        <f t="shared" si="50"/>
        <v>594975.696</v>
      </c>
      <c r="Q375" s="124">
        <f t="shared" si="46"/>
        <v>29748.784800000001</v>
      </c>
    </row>
    <row r="376" spans="1:17" x14ac:dyDescent="0.25">
      <c r="A376" s="42">
        <v>114</v>
      </c>
      <c r="B376" s="27" t="s">
        <v>711</v>
      </c>
      <c r="C376" s="58" t="s">
        <v>712</v>
      </c>
      <c r="D376" s="29">
        <v>24257</v>
      </c>
      <c r="E376" s="43">
        <v>0.91</v>
      </c>
      <c r="F376" s="31">
        <v>1</v>
      </c>
      <c r="G376" s="32"/>
      <c r="H376" s="32"/>
      <c r="I376" s="32"/>
      <c r="J376" s="5"/>
      <c r="K376" s="33">
        <v>1.4</v>
      </c>
      <c r="L376" s="33">
        <v>1.68</v>
      </c>
      <c r="M376" s="33">
        <v>2.23</v>
      </c>
      <c r="N376" s="34">
        <v>2.57</v>
      </c>
      <c r="O376" s="36">
        <v>4</v>
      </c>
      <c r="P376" s="35">
        <f t="shared" si="50"/>
        <v>148336.40639999998</v>
      </c>
      <c r="Q376" s="124">
        <f t="shared" si="46"/>
        <v>37084.101599999995</v>
      </c>
    </row>
    <row r="377" spans="1:17" x14ac:dyDescent="0.25">
      <c r="A377" s="42">
        <v>115</v>
      </c>
      <c r="B377" s="27" t="s">
        <v>713</v>
      </c>
      <c r="C377" s="58" t="s">
        <v>714</v>
      </c>
      <c r="D377" s="29">
        <v>24257</v>
      </c>
      <c r="E377" s="43">
        <v>0.86</v>
      </c>
      <c r="F377" s="31">
        <v>1</v>
      </c>
      <c r="G377" s="32"/>
      <c r="H377" s="32"/>
      <c r="I377" s="32"/>
      <c r="J377" s="5"/>
      <c r="K377" s="33">
        <v>1.4</v>
      </c>
      <c r="L377" s="33">
        <v>1.68</v>
      </c>
      <c r="M377" s="33">
        <v>2.23</v>
      </c>
      <c r="N377" s="34">
        <v>2.57</v>
      </c>
      <c r="O377" s="36">
        <v>20</v>
      </c>
      <c r="P377" s="35">
        <f t="shared" si="50"/>
        <v>700930.27199999988</v>
      </c>
      <c r="Q377" s="124">
        <f t="shared" si="46"/>
        <v>35046.513599999991</v>
      </c>
    </row>
    <row r="378" spans="1:17" x14ac:dyDescent="0.25">
      <c r="A378" s="42">
        <v>116</v>
      </c>
      <c r="B378" s="27" t="s">
        <v>715</v>
      </c>
      <c r="C378" s="58" t="s">
        <v>716</v>
      </c>
      <c r="D378" s="29">
        <v>24257</v>
      </c>
      <c r="E378" s="43">
        <v>1.24</v>
      </c>
      <c r="F378" s="31">
        <v>1</v>
      </c>
      <c r="G378" s="32"/>
      <c r="H378" s="32"/>
      <c r="I378" s="32"/>
      <c r="J378" s="5"/>
      <c r="K378" s="33">
        <v>1.4</v>
      </c>
      <c r="L378" s="33">
        <v>1.68</v>
      </c>
      <c r="M378" s="33">
        <v>2.23</v>
      </c>
      <c r="N378" s="34">
        <v>2.57</v>
      </c>
      <c r="O378" s="36">
        <v>5</v>
      </c>
      <c r="P378" s="35">
        <f t="shared" si="50"/>
        <v>252660.91199999998</v>
      </c>
      <c r="Q378" s="124">
        <f t="shared" si="46"/>
        <v>50532.182399999998</v>
      </c>
    </row>
    <row r="379" spans="1:17" x14ac:dyDescent="0.25">
      <c r="A379" s="42">
        <v>117</v>
      </c>
      <c r="B379" s="27" t="s">
        <v>717</v>
      </c>
      <c r="C379" s="58" t="s">
        <v>718</v>
      </c>
      <c r="D379" s="29">
        <v>24257</v>
      </c>
      <c r="E379" s="43">
        <v>1.78</v>
      </c>
      <c r="F379" s="31">
        <v>1</v>
      </c>
      <c r="G379" s="32"/>
      <c r="H379" s="32"/>
      <c r="I379" s="32"/>
      <c r="J379" s="5"/>
      <c r="K379" s="33">
        <v>1.4</v>
      </c>
      <c r="L379" s="33">
        <v>1.68</v>
      </c>
      <c r="M379" s="33">
        <v>2.23</v>
      </c>
      <c r="N379" s="34">
        <v>2.57</v>
      </c>
      <c r="O379" s="36">
        <v>6</v>
      </c>
      <c r="P379" s="35">
        <f t="shared" si="50"/>
        <v>435228.79680000001</v>
      </c>
      <c r="Q379" s="124">
        <f t="shared" si="46"/>
        <v>72538.132800000007</v>
      </c>
    </row>
    <row r="380" spans="1:17" hidden="1" x14ac:dyDescent="0.25">
      <c r="A380" s="42">
        <v>331</v>
      </c>
      <c r="B380" s="27" t="s">
        <v>719</v>
      </c>
      <c r="C380" s="58" t="s">
        <v>720</v>
      </c>
      <c r="D380" s="29">
        <v>24257</v>
      </c>
      <c r="E380" s="43">
        <v>5.6</v>
      </c>
      <c r="F380" s="31">
        <v>1</v>
      </c>
      <c r="G380" s="32"/>
      <c r="H380" s="32"/>
      <c r="I380" s="32"/>
      <c r="J380" s="5"/>
      <c r="K380" s="33">
        <v>1.4</v>
      </c>
      <c r="L380" s="33">
        <v>1.68</v>
      </c>
      <c r="M380" s="33">
        <v>2.23</v>
      </c>
      <c r="N380" s="34">
        <v>2.57</v>
      </c>
      <c r="O380" s="36">
        <v>0</v>
      </c>
      <c r="P380" s="35">
        <f>(O380*$D380*$E380*$F380*$L380*$P$12)</f>
        <v>0</v>
      </c>
      <c r="Q380" s="124" t="e">
        <f t="shared" si="46"/>
        <v>#DIV/0!</v>
      </c>
    </row>
    <row r="381" spans="1:17" ht="30" x14ac:dyDescent="0.25">
      <c r="A381" s="42">
        <v>118</v>
      </c>
      <c r="B381" s="27" t="s">
        <v>721</v>
      </c>
      <c r="C381" s="58" t="s">
        <v>722</v>
      </c>
      <c r="D381" s="29">
        <v>24257</v>
      </c>
      <c r="E381" s="43">
        <v>1.1299999999999999</v>
      </c>
      <c r="F381" s="31">
        <v>1</v>
      </c>
      <c r="G381" s="32"/>
      <c r="H381" s="32"/>
      <c r="I381" s="32"/>
      <c r="J381" s="5"/>
      <c r="K381" s="33">
        <v>1.4</v>
      </c>
      <c r="L381" s="33">
        <v>1.68</v>
      </c>
      <c r="M381" s="33">
        <v>2.23</v>
      </c>
      <c r="N381" s="34">
        <v>2.57</v>
      </c>
      <c r="O381" s="36">
        <v>6</v>
      </c>
      <c r="P381" s="35">
        <f>(O381*$D381*$E381*$F381*$L381*$P$12)</f>
        <v>276296.93279999995</v>
      </c>
      <c r="Q381" s="124">
        <f t="shared" si="46"/>
        <v>46049.488799999992</v>
      </c>
    </row>
    <row r="382" spans="1:17" ht="30" hidden="1" x14ac:dyDescent="0.25">
      <c r="A382" s="42">
        <v>333</v>
      </c>
      <c r="B382" s="27" t="s">
        <v>723</v>
      </c>
      <c r="C382" s="58" t="s">
        <v>724</v>
      </c>
      <c r="D382" s="29">
        <v>24257</v>
      </c>
      <c r="E382" s="43">
        <v>1.19</v>
      </c>
      <c r="F382" s="31">
        <v>1</v>
      </c>
      <c r="G382" s="32"/>
      <c r="H382" s="32"/>
      <c r="I382" s="32"/>
      <c r="J382" s="5"/>
      <c r="K382" s="33">
        <v>1.4</v>
      </c>
      <c r="L382" s="33">
        <v>1.68</v>
      </c>
      <c r="M382" s="33">
        <v>2.23</v>
      </c>
      <c r="N382" s="34">
        <v>2.57</v>
      </c>
      <c r="O382" s="36">
        <v>0</v>
      </c>
      <c r="P382" s="35">
        <f>(O382*$D382*$E382*$F382*$L382*$P$12)</f>
        <v>0</v>
      </c>
      <c r="Q382" s="124" t="e">
        <f t="shared" si="46"/>
        <v>#DIV/0!</v>
      </c>
    </row>
    <row r="383" spans="1:17" ht="30" hidden="1" x14ac:dyDescent="0.25">
      <c r="A383" s="42">
        <v>334</v>
      </c>
      <c r="B383" s="27" t="s">
        <v>725</v>
      </c>
      <c r="C383" s="58" t="s">
        <v>726</v>
      </c>
      <c r="D383" s="29">
        <v>24257</v>
      </c>
      <c r="E383" s="43">
        <v>2.13</v>
      </c>
      <c r="F383" s="31">
        <v>1</v>
      </c>
      <c r="G383" s="32"/>
      <c r="H383" s="32"/>
      <c r="I383" s="32"/>
      <c r="J383" s="5"/>
      <c r="K383" s="33">
        <v>1.4</v>
      </c>
      <c r="L383" s="33">
        <v>1.68</v>
      </c>
      <c r="M383" s="33">
        <v>2.23</v>
      </c>
      <c r="N383" s="34">
        <v>2.57</v>
      </c>
      <c r="O383" s="36">
        <v>0</v>
      </c>
      <c r="P383" s="35">
        <f>(O383*$D383*$E383*$F383*$L383*$P$12)</f>
        <v>0</v>
      </c>
      <c r="Q383" s="124" t="e">
        <f t="shared" si="46"/>
        <v>#DIV/0!</v>
      </c>
    </row>
    <row r="384" spans="1:17" x14ac:dyDescent="0.25">
      <c r="A384" s="45"/>
      <c r="B384" s="46"/>
      <c r="C384" s="60" t="s">
        <v>727</v>
      </c>
      <c r="D384" s="19">
        <v>24257</v>
      </c>
      <c r="E384" s="47">
        <v>1.95</v>
      </c>
      <c r="F384" s="38"/>
      <c r="G384" s="32"/>
      <c r="H384" s="32"/>
      <c r="I384" s="32"/>
      <c r="J384" s="39"/>
      <c r="K384" s="40">
        <v>1.4</v>
      </c>
      <c r="L384" s="40">
        <v>1.68</v>
      </c>
      <c r="M384" s="40">
        <v>2.23</v>
      </c>
      <c r="N384" s="41">
        <v>2.57</v>
      </c>
      <c r="O384" s="25">
        <f t="shared" ref="O384:P384" si="51">SUM(O385:O392)</f>
        <v>10</v>
      </c>
      <c r="P384" s="25">
        <f t="shared" si="51"/>
        <v>741396.76968000003</v>
      </c>
      <c r="Q384" s="124"/>
    </row>
    <row r="385" spans="1:17" x14ac:dyDescent="0.25">
      <c r="A385" s="42">
        <v>119</v>
      </c>
      <c r="B385" s="27" t="s">
        <v>728</v>
      </c>
      <c r="C385" s="58" t="s">
        <v>729</v>
      </c>
      <c r="D385" s="29">
        <v>24257</v>
      </c>
      <c r="E385" s="43">
        <v>1.17</v>
      </c>
      <c r="F385" s="31">
        <v>1</v>
      </c>
      <c r="G385" s="32"/>
      <c r="H385" s="32"/>
      <c r="I385" s="32"/>
      <c r="J385" s="5"/>
      <c r="K385" s="33">
        <v>1.4</v>
      </c>
      <c r="L385" s="33">
        <v>1.68</v>
      </c>
      <c r="M385" s="33">
        <v>2.23</v>
      </c>
      <c r="N385" s="34">
        <v>2.57</v>
      </c>
      <c r="O385" s="36">
        <v>4</v>
      </c>
      <c r="P385" s="35">
        <f t="shared" ref="P385:P392" si="52">(O385*$D385*$E385*$F385*$L385*$P$12)</f>
        <v>190718.23679999998</v>
      </c>
      <c r="Q385" s="124">
        <f t="shared" si="46"/>
        <v>47679.559199999996</v>
      </c>
    </row>
    <row r="386" spans="1:17" ht="18.75" x14ac:dyDescent="0.25">
      <c r="A386" s="42">
        <v>120</v>
      </c>
      <c r="B386" s="27" t="s">
        <v>730</v>
      </c>
      <c r="C386" s="58" t="s">
        <v>731</v>
      </c>
      <c r="D386" s="29">
        <v>24257</v>
      </c>
      <c r="E386" s="43">
        <v>2.91</v>
      </c>
      <c r="F386" s="53">
        <v>0.9</v>
      </c>
      <c r="G386" s="54"/>
      <c r="H386" s="54"/>
      <c r="I386" s="54"/>
      <c r="J386" s="5"/>
      <c r="K386" s="33">
        <v>1.4</v>
      </c>
      <c r="L386" s="33">
        <v>1.68</v>
      </c>
      <c r="M386" s="33">
        <v>2.23</v>
      </c>
      <c r="N386" s="34">
        <v>2.57</v>
      </c>
      <c r="O386" s="36">
        <v>4</v>
      </c>
      <c r="P386" s="35">
        <f t="shared" si="52"/>
        <v>426915.43776000006</v>
      </c>
      <c r="Q386" s="124">
        <f t="shared" si="46"/>
        <v>106728.85944000001</v>
      </c>
    </row>
    <row r="387" spans="1:17" x14ac:dyDescent="0.25">
      <c r="A387" s="42">
        <v>121</v>
      </c>
      <c r="B387" s="27" t="s">
        <v>732</v>
      </c>
      <c r="C387" s="58" t="s">
        <v>733</v>
      </c>
      <c r="D387" s="29">
        <v>24257</v>
      </c>
      <c r="E387" s="43">
        <v>1.21</v>
      </c>
      <c r="F387" s="31">
        <v>1</v>
      </c>
      <c r="G387" s="32"/>
      <c r="H387" s="32"/>
      <c r="I387" s="32"/>
      <c r="J387" s="5"/>
      <c r="K387" s="33">
        <v>1.4</v>
      </c>
      <c r="L387" s="33">
        <v>1.68</v>
      </c>
      <c r="M387" s="33">
        <v>2.23</v>
      </c>
      <c r="N387" s="34">
        <v>2.57</v>
      </c>
      <c r="O387" s="36">
        <v>1</v>
      </c>
      <c r="P387" s="35">
        <f t="shared" si="52"/>
        <v>49309.629599999993</v>
      </c>
      <c r="Q387" s="124">
        <f t="shared" si="46"/>
        <v>49309.629599999993</v>
      </c>
    </row>
    <row r="388" spans="1:17" ht="18.75" x14ac:dyDescent="0.25">
      <c r="A388" s="42">
        <v>122</v>
      </c>
      <c r="B388" s="27" t="s">
        <v>734</v>
      </c>
      <c r="C388" s="58" t="s">
        <v>735</v>
      </c>
      <c r="D388" s="29">
        <v>24257</v>
      </c>
      <c r="E388" s="43">
        <v>2.0299999999999998</v>
      </c>
      <c r="F388" s="53">
        <v>0.9</v>
      </c>
      <c r="G388" s="54"/>
      <c r="H388" s="54"/>
      <c r="I388" s="54"/>
      <c r="J388" s="5"/>
      <c r="K388" s="33">
        <v>1.4</v>
      </c>
      <c r="L388" s="33">
        <v>1.68</v>
      </c>
      <c r="M388" s="33">
        <v>2.23</v>
      </c>
      <c r="N388" s="34">
        <v>2.57</v>
      </c>
      <c r="O388" s="36">
        <v>1</v>
      </c>
      <c r="P388" s="35">
        <f t="shared" si="52"/>
        <v>74453.465519999998</v>
      </c>
      <c r="Q388" s="124">
        <f t="shared" si="46"/>
        <v>74453.465519999998</v>
      </c>
    </row>
    <row r="389" spans="1:17" ht="16.5" hidden="1" x14ac:dyDescent="0.25">
      <c r="A389" s="42">
        <v>339</v>
      </c>
      <c r="B389" s="27" t="s">
        <v>736</v>
      </c>
      <c r="C389" s="58" t="s">
        <v>737</v>
      </c>
      <c r="D389" s="29">
        <v>24257</v>
      </c>
      <c r="E389" s="43">
        <v>3.54</v>
      </c>
      <c r="F389" s="94">
        <v>0.8</v>
      </c>
      <c r="G389" s="95"/>
      <c r="H389" s="95"/>
      <c r="I389" s="95"/>
      <c r="J389" s="5"/>
      <c r="K389" s="33">
        <v>1.4</v>
      </c>
      <c r="L389" s="33">
        <v>1.68</v>
      </c>
      <c r="M389" s="33">
        <v>2.23</v>
      </c>
      <c r="N389" s="34">
        <v>2.57</v>
      </c>
      <c r="O389" s="36">
        <v>0</v>
      </c>
      <c r="P389" s="35">
        <f t="shared" si="52"/>
        <v>0</v>
      </c>
      <c r="Q389" s="124" t="e">
        <f t="shared" si="46"/>
        <v>#DIV/0!</v>
      </c>
    </row>
    <row r="390" spans="1:17" ht="16.5" hidden="1" x14ac:dyDescent="0.25">
      <c r="A390" s="42">
        <v>340</v>
      </c>
      <c r="B390" s="27" t="s">
        <v>738</v>
      </c>
      <c r="C390" s="58" t="s">
        <v>739</v>
      </c>
      <c r="D390" s="29">
        <v>24257</v>
      </c>
      <c r="E390" s="31">
        <v>5.2</v>
      </c>
      <c r="F390" s="94">
        <v>0.8</v>
      </c>
      <c r="G390" s="95"/>
      <c r="H390" s="95"/>
      <c r="I390" s="95"/>
      <c r="J390" s="5"/>
      <c r="K390" s="33">
        <v>1.4</v>
      </c>
      <c r="L390" s="33">
        <v>1.68</v>
      </c>
      <c r="M390" s="33">
        <v>2.23</v>
      </c>
      <c r="N390" s="34">
        <v>2.57</v>
      </c>
      <c r="O390" s="36">
        <v>0</v>
      </c>
      <c r="P390" s="35">
        <f t="shared" si="52"/>
        <v>0</v>
      </c>
      <c r="Q390" s="124" t="e">
        <f t="shared" si="46"/>
        <v>#DIV/0!</v>
      </c>
    </row>
    <row r="391" spans="1:17" ht="16.5" hidden="1" x14ac:dyDescent="0.25">
      <c r="A391" s="42">
        <v>341</v>
      </c>
      <c r="B391" s="27" t="s">
        <v>740</v>
      </c>
      <c r="C391" s="58" t="s">
        <v>741</v>
      </c>
      <c r="D391" s="29">
        <v>24257</v>
      </c>
      <c r="E391" s="43">
        <v>11.11</v>
      </c>
      <c r="F391" s="94">
        <v>0.8</v>
      </c>
      <c r="G391" s="95"/>
      <c r="H391" s="95"/>
      <c r="I391" s="95"/>
      <c r="J391" s="5"/>
      <c r="K391" s="33">
        <v>1.4</v>
      </c>
      <c r="L391" s="33">
        <v>1.68</v>
      </c>
      <c r="M391" s="33">
        <v>2.23</v>
      </c>
      <c r="N391" s="34">
        <v>2.57</v>
      </c>
      <c r="O391" s="36">
        <v>0</v>
      </c>
      <c r="P391" s="35">
        <f t="shared" si="52"/>
        <v>0</v>
      </c>
      <c r="Q391" s="124" t="e">
        <f t="shared" si="46"/>
        <v>#DIV/0!</v>
      </c>
    </row>
    <row r="392" spans="1:17" ht="30" hidden="1" x14ac:dyDescent="0.25">
      <c r="A392" s="42">
        <v>342</v>
      </c>
      <c r="B392" s="27" t="s">
        <v>742</v>
      </c>
      <c r="C392" s="58" t="s">
        <v>743</v>
      </c>
      <c r="D392" s="29">
        <v>24257</v>
      </c>
      <c r="E392" s="48">
        <v>14.07</v>
      </c>
      <c r="F392" s="31">
        <v>1</v>
      </c>
      <c r="G392" s="32"/>
      <c r="H392" s="32"/>
      <c r="I392" s="32"/>
      <c r="J392" s="5"/>
      <c r="K392" s="33">
        <v>1.4</v>
      </c>
      <c r="L392" s="33">
        <v>1.68</v>
      </c>
      <c r="M392" s="33">
        <v>2.23</v>
      </c>
      <c r="N392" s="34">
        <v>2.57</v>
      </c>
      <c r="O392" s="36">
        <v>0</v>
      </c>
      <c r="P392" s="35">
        <f t="shared" si="52"/>
        <v>0</v>
      </c>
      <c r="Q392" s="124" t="e">
        <f t="shared" si="46"/>
        <v>#DIV/0!</v>
      </c>
    </row>
    <row r="393" spans="1:17" x14ac:dyDescent="0.25">
      <c r="A393" s="45"/>
      <c r="B393" s="46"/>
      <c r="C393" s="60" t="s">
        <v>744</v>
      </c>
      <c r="D393" s="19">
        <v>24257</v>
      </c>
      <c r="E393" s="47">
        <v>1.18</v>
      </c>
      <c r="F393" s="38"/>
      <c r="G393" s="32"/>
      <c r="H393" s="32"/>
      <c r="I393" s="32"/>
      <c r="J393" s="39"/>
      <c r="K393" s="40">
        <v>1.4</v>
      </c>
      <c r="L393" s="40">
        <v>1.68</v>
      </c>
      <c r="M393" s="40">
        <v>2.23</v>
      </c>
      <c r="N393" s="41">
        <v>2.57</v>
      </c>
      <c r="O393" s="25">
        <f t="shared" ref="O393:P393" si="53">SUM(O394:O398)</f>
        <v>1</v>
      </c>
      <c r="P393" s="25">
        <f t="shared" si="53"/>
        <v>66425.368799999997</v>
      </c>
      <c r="Q393" s="124"/>
    </row>
    <row r="394" spans="1:17" ht="30" hidden="1" x14ac:dyDescent="0.25">
      <c r="A394" s="42">
        <v>343</v>
      </c>
      <c r="B394" s="27" t="s">
        <v>745</v>
      </c>
      <c r="C394" s="93" t="s">
        <v>746</v>
      </c>
      <c r="D394" s="29">
        <v>24257</v>
      </c>
      <c r="E394" s="43">
        <v>0.89</v>
      </c>
      <c r="F394" s="31">
        <v>1</v>
      </c>
      <c r="G394" s="32"/>
      <c r="H394" s="32"/>
      <c r="I394" s="32"/>
      <c r="J394" s="5"/>
      <c r="K394" s="33">
        <v>1.4</v>
      </c>
      <c r="L394" s="33">
        <v>1.68</v>
      </c>
      <c r="M394" s="33">
        <v>2.23</v>
      </c>
      <c r="N394" s="34">
        <v>2.57</v>
      </c>
      <c r="O394" s="36">
        <v>0</v>
      </c>
      <c r="P394" s="35">
        <f>(O394*$D394*$E394*$F394*$L394*$P$12)</f>
        <v>0</v>
      </c>
      <c r="Q394" s="124" t="e">
        <f t="shared" si="46"/>
        <v>#DIV/0!</v>
      </c>
    </row>
    <row r="395" spans="1:17" hidden="1" x14ac:dyDescent="0.25">
      <c r="A395" s="42">
        <v>344</v>
      </c>
      <c r="B395" s="27" t="s">
        <v>747</v>
      </c>
      <c r="C395" s="58" t="s">
        <v>748</v>
      </c>
      <c r="D395" s="29">
        <v>24257</v>
      </c>
      <c r="E395" s="43">
        <v>0.74</v>
      </c>
      <c r="F395" s="31">
        <v>1</v>
      </c>
      <c r="G395" s="32"/>
      <c r="H395" s="32"/>
      <c r="I395" s="32"/>
      <c r="J395" s="5"/>
      <c r="K395" s="33">
        <v>1.4</v>
      </c>
      <c r="L395" s="33">
        <v>1.68</v>
      </c>
      <c r="M395" s="33">
        <v>2.23</v>
      </c>
      <c r="N395" s="34">
        <v>2.57</v>
      </c>
      <c r="O395" s="36">
        <v>0</v>
      </c>
      <c r="P395" s="35">
        <f>(O395*$D395*$E395*$F395*$L395*$P$12)</f>
        <v>0</v>
      </c>
      <c r="Q395" s="124" t="e">
        <f t="shared" si="46"/>
        <v>#DIV/0!</v>
      </c>
    </row>
    <row r="396" spans="1:17" hidden="1" x14ac:dyDescent="0.25">
      <c r="A396" s="42">
        <v>345</v>
      </c>
      <c r="B396" s="27" t="s">
        <v>749</v>
      </c>
      <c r="C396" s="58" t="s">
        <v>750</v>
      </c>
      <c r="D396" s="29">
        <v>24257</v>
      </c>
      <c r="E396" s="43">
        <v>1.27</v>
      </c>
      <c r="F396" s="31">
        <v>1</v>
      </c>
      <c r="G396" s="32"/>
      <c r="H396" s="32"/>
      <c r="I396" s="32"/>
      <c r="J396" s="5"/>
      <c r="K396" s="33">
        <v>1.4</v>
      </c>
      <c r="L396" s="33">
        <v>1.68</v>
      </c>
      <c r="M396" s="33">
        <v>2.23</v>
      </c>
      <c r="N396" s="34">
        <v>2.57</v>
      </c>
      <c r="O396" s="36">
        <v>0</v>
      </c>
      <c r="P396" s="35">
        <f>(O396*$D396*$E396*$F396*$L396*$P$12)</f>
        <v>0</v>
      </c>
      <c r="Q396" s="124" t="e">
        <f t="shared" si="46"/>
        <v>#DIV/0!</v>
      </c>
    </row>
    <row r="397" spans="1:17" x14ac:dyDescent="0.25">
      <c r="A397" s="42">
        <v>123</v>
      </c>
      <c r="B397" s="27" t="s">
        <v>751</v>
      </c>
      <c r="C397" s="58" t="s">
        <v>752</v>
      </c>
      <c r="D397" s="29">
        <v>24257</v>
      </c>
      <c r="E397" s="43">
        <v>1.63</v>
      </c>
      <c r="F397" s="31">
        <v>1</v>
      </c>
      <c r="G397" s="32"/>
      <c r="H397" s="32"/>
      <c r="I397" s="32"/>
      <c r="J397" s="5"/>
      <c r="K397" s="33">
        <v>1.4</v>
      </c>
      <c r="L397" s="33">
        <v>1.68</v>
      </c>
      <c r="M397" s="33">
        <v>2.23</v>
      </c>
      <c r="N397" s="34">
        <v>2.57</v>
      </c>
      <c r="O397" s="36">
        <v>1</v>
      </c>
      <c r="P397" s="35">
        <f>(O397*$D397*$E397*$F397*$L397*$P$12)</f>
        <v>66425.368799999997</v>
      </c>
      <c r="Q397" s="124">
        <f t="shared" si="46"/>
        <v>66425.368799999997</v>
      </c>
    </row>
    <row r="398" spans="1:17" hidden="1" x14ac:dyDescent="0.25">
      <c r="A398" s="42">
        <v>347</v>
      </c>
      <c r="B398" s="27" t="s">
        <v>753</v>
      </c>
      <c r="C398" s="58" t="s">
        <v>754</v>
      </c>
      <c r="D398" s="29">
        <v>24257</v>
      </c>
      <c r="E398" s="31">
        <v>1.9</v>
      </c>
      <c r="F398" s="31">
        <v>1</v>
      </c>
      <c r="G398" s="32"/>
      <c r="H398" s="32"/>
      <c r="I398" s="32"/>
      <c r="J398" s="5"/>
      <c r="K398" s="33">
        <v>1.4</v>
      </c>
      <c r="L398" s="33">
        <v>1.68</v>
      </c>
      <c r="M398" s="33">
        <v>2.23</v>
      </c>
      <c r="N398" s="34">
        <v>2.57</v>
      </c>
      <c r="O398" s="36">
        <v>0</v>
      </c>
      <c r="P398" s="35">
        <f>(O398*$D398*$E398*$F398*$L398*$P$12)</f>
        <v>0</v>
      </c>
      <c r="Q398" s="124" t="e">
        <f t="shared" si="46"/>
        <v>#DIV/0!</v>
      </c>
    </row>
    <row r="399" spans="1:17" x14ac:dyDescent="0.25">
      <c r="A399" s="45"/>
      <c r="B399" s="46"/>
      <c r="C399" s="60" t="s">
        <v>755</v>
      </c>
      <c r="D399" s="19">
        <v>24257</v>
      </c>
      <c r="E399" s="47">
        <v>1.4</v>
      </c>
      <c r="F399" s="38"/>
      <c r="G399" s="32"/>
      <c r="H399" s="32"/>
      <c r="I399" s="32"/>
      <c r="J399" s="39"/>
      <c r="K399" s="40">
        <v>1.4</v>
      </c>
      <c r="L399" s="40">
        <v>1.68</v>
      </c>
      <c r="M399" s="40">
        <v>2.23</v>
      </c>
      <c r="N399" s="41">
        <v>2.57</v>
      </c>
      <c r="O399" s="25">
        <f t="shared" ref="O399:P399" si="54">SUM(O400:O408)</f>
        <v>60</v>
      </c>
      <c r="P399" s="25">
        <f t="shared" si="54"/>
        <v>3643207.3439999996</v>
      </c>
      <c r="Q399" s="124"/>
    </row>
    <row r="400" spans="1:17" hidden="1" x14ac:dyDescent="0.25">
      <c r="A400" s="42">
        <v>348</v>
      </c>
      <c r="B400" s="27" t="s">
        <v>756</v>
      </c>
      <c r="C400" s="58" t="s">
        <v>757</v>
      </c>
      <c r="D400" s="29">
        <v>24257</v>
      </c>
      <c r="E400" s="43">
        <v>1.02</v>
      </c>
      <c r="F400" s="31">
        <v>1</v>
      </c>
      <c r="G400" s="32"/>
      <c r="H400" s="32"/>
      <c r="I400" s="32"/>
      <c r="J400" s="5"/>
      <c r="K400" s="33">
        <v>1.4</v>
      </c>
      <c r="L400" s="33">
        <v>1.68</v>
      </c>
      <c r="M400" s="33">
        <v>2.23</v>
      </c>
      <c r="N400" s="34">
        <v>2.57</v>
      </c>
      <c r="O400" s="36">
        <v>0</v>
      </c>
      <c r="P400" s="35">
        <f t="shared" ref="P400:P408" si="55">(O400*$D400*$E400*$F400*$L400*$P$12)</f>
        <v>0</v>
      </c>
      <c r="Q400" s="124" t="e">
        <f t="shared" si="46"/>
        <v>#DIV/0!</v>
      </c>
    </row>
    <row r="401" spans="1:17" x14ac:dyDescent="0.25">
      <c r="A401" s="42">
        <v>124</v>
      </c>
      <c r="B401" s="27" t="s">
        <v>758</v>
      </c>
      <c r="C401" s="58" t="s">
        <v>759</v>
      </c>
      <c r="D401" s="29">
        <v>24257</v>
      </c>
      <c r="E401" s="43">
        <v>1.49</v>
      </c>
      <c r="F401" s="31">
        <v>1</v>
      </c>
      <c r="G401" s="32"/>
      <c r="H401" s="32"/>
      <c r="I401" s="32"/>
      <c r="J401" s="5"/>
      <c r="K401" s="33">
        <v>1.4</v>
      </c>
      <c r="L401" s="33">
        <v>1.68</v>
      </c>
      <c r="M401" s="33">
        <v>2.23</v>
      </c>
      <c r="N401" s="34">
        <v>2.57</v>
      </c>
      <c r="O401" s="36">
        <v>60</v>
      </c>
      <c r="P401" s="35">
        <f t="shared" si="55"/>
        <v>3643207.3439999996</v>
      </c>
      <c r="Q401" s="124">
        <f t="shared" ref="Q401:Q458" si="56">P401/O401</f>
        <v>60720.122399999993</v>
      </c>
    </row>
    <row r="402" spans="1:17" hidden="1" x14ac:dyDescent="0.25">
      <c r="A402" s="42">
        <v>350</v>
      </c>
      <c r="B402" s="27" t="s">
        <v>760</v>
      </c>
      <c r="C402" s="58" t="s">
        <v>761</v>
      </c>
      <c r="D402" s="29">
        <v>24257</v>
      </c>
      <c r="E402" s="43">
        <v>2.14</v>
      </c>
      <c r="F402" s="31">
        <v>1</v>
      </c>
      <c r="G402" s="32"/>
      <c r="H402" s="32"/>
      <c r="I402" s="32"/>
      <c r="J402" s="5"/>
      <c r="K402" s="33">
        <v>1.4</v>
      </c>
      <c r="L402" s="33">
        <v>1.68</v>
      </c>
      <c r="M402" s="33">
        <v>2.23</v>
      </c>
      <c r="N402" s="34">
        <v>2.57</v>
      </c>
      <c r="O402" s="36">
        <v>0</v>
      </c>
      <c r="P402" s="35">
        <f t="shared" si="55"/>
        <v>0</v>
      </c>
      <c r="Q402" s="124" t="e">
        <f t="shared" si="56"/>
        <v>#DIV/0!</v>
      </c>
    </row>
    <row r="403" spans="1:17" ht="30" hidden="1" x14ac:dyDescent="0.25">
      <c r="A403" s="42">
        <v>351</v>
      </c>
      <c r="B403" s="27" t="s">
        <v>762</v>
      </c>
      <c r="C403" s="58" t="s">
        <v>763</v>
      </c>
      <c r="D403" s="29">
        <v>24257</v>
      </c>
      <c r="E403" s="43">
        <v>1.25</v>
      </c>
      <c r="F403" s="31">
        <v>1</v>
      </c>
      <c r="G403" s="32"/>
      <c r="H403" s="32"/>
      <c r="I403" s="32"/>
      <c r="J403" s="5"/>
      <c r="K403" s="33">
        <v>1.4</v>
      </c>
      <c r="L403" s="33">
        <v>1.68</v>
      </c>
      <c r="M403" s="33">
        <v>2.23</v>
      </c>
      <c r="N403" s="34">
        <v>2.57</v>
      </c>
      <c r="O403" s="36">
        <v>0</v>
      </c>
      <c r="P403" s="35">
        <f t="shared" si="55"/>
        <v>0</v>
      </c>
      <c r="Q403" s="124" t="e">
        <f t="shared" si="56"/>
        <v>#DIV/0!</v>
      </c>
    </row>
    <row r="404" spans="1:17" ht="30" hidden="1" x14ac:dyDescent="0.25">
      <c r="A404" s="42">
        <v>352</v>
      </c>
      <c r="B404" s="27" t="s">
        <v>764</v>
      </c>
      <c r="C404" s="58" t="s">
        <v>765</v>
      </c>
      <c r="D404" s="29">
        <v>24257</v>
      </c>
      <c r="E404" s="43">
        <v>2.76</v>
      </c>
      <c r="F404" s="31">
        <v>1</v>
      </c>
      <c r="G404" s="32"/>
      <c r="H404" s="32"/>
      <c r="I404" s="32"/>
      <c r="J404" s="5"/>
      <c r="K404" s="33">
        <v>1.4</v>
      </c>
      <c r="L404" s="33">
        <v>1.68</v>
      </c>
      <c r="M404" s="33">
        <v>2.23</v>
      </c>
      <c r="N404" s="34">
        <v>2.57</v>
      </c>
      <c r="O404" s="36">
        <v>0</v>
      </c>
      <c r="P404" s="35">
        <f t="shared" si="55"/>
        <v>0</v>
      </c>
      <c r="Q404" s="124" t="e">
        <f t="shared" si="56"/>
        <v>#DIV/0!</v>
      </c>
    </row>
    <row r="405" spans="1:17" ht="45" hidden="1" x14ac:dyDescent="0.25">
      <c r="A405" s="42">
        <v>353</v>
      </c>
      <c r="B405" s="27" t="s">
        <v>766</v>
      </c>
      <c r="C405" s="58" t="s">
        <v>767</v>
      </c>
      <c r="D405" s="29">
        <v>24257</v>
      </c>
      <c r="E405" s="43">
        <v>0.76</v>
      </c>
      <c r="F405" s="31">
        <v>1</v>
      </c>
      <c r="G405" s="32"/>
      <c r="H405" s="32"/>
      <c r="I405" s="32"/>
      <c r="J405" s="5"/>
      <c r="K405" s="33">
        <v>1.4</v>
      </c>
      <c r="L405" s="33">
        <v>1.68</v>
      </c>
      <c r="M405" s="33">
        <v>2.23</v>
      </c>
      <c r="N405" s="34">
        <v>2.57</v>
      </c>
      <c r="O405" s="36">
        <v>0</v>
      </c>
      <c r="P405" s="35">
        <f t="shared" si="55"/>
        <v>0</v>
      </c>
      <c r="Q405" s="124" t="e">
        <f t="shared" si="56"/>
        <v>#DIV/0!</v>
      </c>
    </row>
    <row r="406" spans="1:17" hidden="1" x14ac:dyDescent="0.25">
      <c r="A406" s="42">
        <v>354</v>
      </c>
      <c r="B406" s="27" t="s">
        <v>768</v>
      </c>
      <c r="C406" s="58" t="s">
        <v>769</v>
      </c>
      <c r="D406" s="29">
        <v>24257</v>
      </c>
      <c r="E406" s="43">
        <v>1.06</v>
      </c>
      <c r="F406" s="31">
        <v>1</v>
      </c>
      <c r="G406" s="32"/>
      <c r="H406" s="32"/>
      <c r="I406" s="32"/>
      <c r="J406" s="5"/>
      <c r="K406" s="33">
        <v>1.4</v>
      </c>
      <c r="L406" s="33">
        <v>1.68</v>
      </c>
      <c r="M406" s="33">
        <v>2.23</v>
      </c>
      <c r="N406" s="34">
        <v>2.57</v>
      </c>
      <c r="O406" s="36">
        <v>0</v>
      </c>
      <c r="P406" s="35">
        <f t="shared" si="55"/>
        <v>0</v>
      </c>
      <c r="Q406" s="124" t="e">
        <f t="shared" si="56"/>
        <v>#DIV/0!</v>
      </c>
    </row>
    <row r="407" spans="1:17" hidden="1" x14ac:dyDescent="0.25">
      <c r="A407" s="42">
        <v>355</v>
      </c>
      <c r="B407" s="27" t="s">
        <v>770</v>
      </c>
      <c r="C407" s="58" t="s">
        <v>771</v>
      </c>
      <c r="D407" s="29">
        <v>24257</v>
      </c>
      <c r="E407" s="43">
        <v>1.1599999999999999</v>
      </c>
      <c r="F407" s="31">
        <v>1</v>
      </c>
      <c r="G407" s="32"/>
      <c r="H407" s="32"/>
      <c r="I407" s="32"/>
      <c r="J407" s="5"/>
      <c r="K407" s="33">
        <v>1.4</v>
      </c>
      <c r="L407" s="33">
        <v>1.68</v>
      </c>
      <c r="M407" s="33">
        <v>2.23</v>
      </c>
      <c r="N407" s="34">
        <v>2.57</v>
      </c>
      <c r="O407" s="36">
        <v>0</v>
      </c>
      <c r="P407" s="35">
        <f t="shared" si="55"/>
        <v>0</v>
      </c>
      <c r="Q407" s="124" t="e">
        <f t="shared" si="56"/>
        <v>#DIV/0!</v>
      </c>
    </row>
    <row r="408" spans="1:17" hidden="1" x14ac:dyDescent="0.25">
      <c r="A408" s="42">
        <v>356</v>
      </c>
      <c r="B408" s="27" t="s">
        <v>772</v>
      </c>
      <c r="C408" s="58" t="s">
        <v>773</v>
      </c>
      <c r="D408" s="29">
        <v>24257</v>
      </c>
      <c r="E408" s="48">
        <v>3.32</v>
      </c>
      <c r="F408" s="31">
        <v>1</v>
      </c>
      <c r="G408" s="32"/>
      <c r="H408" s="32"/>
      <c r="I408" s="32"/>
      <c r="J408" s="5"/>
      <c r="K408" s="33">
        <v>1.4</v>
      </c>
      <c r="L408" s="33">
        <v>1.68</v>
      </c>
      <c r="M408" s="33">
        <v>2.23</v>
      </c>
      <c r="N408" s="34">
        <v>2.57</v>
      </c>
      <c r="O408" s="36">
        <v>0</v>
      </c>
      <c r="P408" s="35">
        <f t="shared" si="55"/>
        <v>0</v>
      </c>
      <c r="Q408" s="124" t="e">
        <f t="shared" si="56"/>
        <v>#DIV/0!</v>
      </c>
    </row>
    <row r="409" spans="1:17" hidden="1" x14ac:dyDescent="0.25">
      <c r="A409" s="45"/>
      <c r="B409" s="46"/>
      <c r="C409" s="60" t="s">
        <v>774</v>
      </c>
      <c r="D409" s="19">
        <v>24257</v>
      </c>
      <c r="E409" s="47"/>
      <c r="F409" s="38"/>
      <c r="G409" s="32"/>
      <c r="H409" s="32"/>
      <c r="I409" s="32"/>
      <c r="J409" s="39"/>
      <c r="K409" s="40">
        <v>1.4</v>
      </c>
      <c r="L409" s="40">
        <v>1.68</v>
      </c>
      <c r="M409" s="40">
        <v>2.23</v>
      </c>
      <c r="N409" s="41">
        <v>2.57</v>
      </c>
      <c r="O409" s="25">
        <f t="shared" ref="O409:P409" si="57">SUM(O410:O432)</f>
        <v>0</v>
      </c>
      <c r="P409" s="25">
        <f t="shared" si="57"/>
        <v>0</v>
      </c>
      <c r="Q409" s="124" t="e">
        <f t="shared" si="56"/>
        <v>#DIV/0!</v>
      </c>
    </row>
    <row r="410" spans="1:17" ht="30" hidden="1" x14ac:dyDescent="0.25">
      <c r="A410" s="42">
        <v>357</v>
      </c>
      <c r="B410" s="27" t="s">
        <v>775</v>
      </c>
      <c r="C410" s="58" t="s">
        <v>776</v>
      </c>
      <c r="D410" s="29">
        <v>24257</v>
      </c>
      <c r="E410" s="43">
        <v>4.32</v>
      </c>
      <c r="F410" s="31">
        <v>1</v>
      </c>
      <c r="G410" s="32"/>
      <c r="H410" s="32"/>
      <c r="I410" s="32"/>
      <c r="J410" s="5"/>
      <c r="K410" s="33">
        <v>1.4</v>
      </c>
      <c r="L410" s="33">
        <v>1.68</v>
      </c>
      <c r="M410" s="33">
        <v>2.23</v>
      </c>
      <c r="N410" s="34">
        <v>2.57</v>
      </c>
      <c r="O410" s="36"/>
      <c r="P410" s="35">
        <f>(O410*$D410*$E410*$F410*$L410)</f>
        <v>0</v>
      </c>
      <c r="Q410" s="124" t="e">
        <f t="shared" si="56"/>
        <v>#DIV/0!</v>
      </c>
    </row>
    <row r="411" spans="1:17" ht="18.75" hidden="1" x14ac:dyDescent="0.25">
      <c r="A411" s="42">
        <v>358</v>
      </c>
      <c r="B411" s="27" t="s">
        <v>777</v>
      </c>
      <c r="C411" s="58" t="s">
        <v>778</v>
      </c>
      <c r="D411" s="29">
        <v>24257</v>
      </c>
      <c r="E411" s="31">
        <v>3.5</v>
      </c>
      <c r="F411" s="53">
        <v>0.8</v>
      </c>
      <c r="G411" s="54"/>
      <c r="H411" s="54"/>
      <c r="I411" s="54"/>
      <c r="J411" s="5"/>
      <c r="K411" s="33">
        <v>1.4</v>
      </c>
      <c r="L411" s="33">
        <v>1.68</v>
      </c>
      <c r="M411" s="33">
        <v>2.23</v>
      </c>
      <c r="N411" s="34">
        <v>2.57</v>
      </c>
      <c r="O411" s="36"/>
      <c r="P411" s="35">
        <f>(O411*$D411*$E411*$F411*$L411*$P$12)</f>
        <v>0</v>
      </c>
      <c r="Q411" s="124" t="e">
        <f t="shared" si="56"/>
        <v>#DIV/0!</v>
      </c>
    </row>
    <row r="412" spans="1:17" ht="57" hidden="1" x14ac:dyDescent="0.25">
      <c r="A412" s="42"/>
      <c r="B412" s="27" t="s">
        <v>779</v>
      </c>
      <c r="C412" s="96" t="s">
        <v>780</v>
      </c>
      <c r="D412" s="29">
        <v>24257</v>
      </c>
      <c r="E412" s="43">
        <v>5.35</v>
      </c>
      <c r="F412" s="53">
        <v>0.8</v>
      </c>
      <c r="G412" s="54"/>
      <c r="H412" s="54"/>
      <c r="I412" s="54"/>
      <c r="J412" s="5"/>
      <c r="K412" s="33">
        <v>1.4</v>
      </c>
      <c r="L412" s="33">
        <v>1.68</v>
      </c>
      <c r="M412" s="33">
        <v>2.23</v>
      </c>
      <c r="N412" s="34">
        <v>2.57</v>
      </c>
      <c r="O412" s="36"/>
      <c r="P412" s="35">
        <f>(O412*$D412*$E412*$F412*$L412*$P$12)</f>
        <v>0</v>
      </c>
      <c r="Q412" s="124" t="e">
        <f t="shared" si="56"/>
        <v>#DIV/0!</v>
      </c>
    </row>
    <row r="413" spans="1:17" ht="30" hidden="1" x14ac:dyDescent="0.25">
      <c r="A413" s="42">
        <v>359</v>
      </c>
      <c r="B413" s="27" t="s">
        <v>781</v>
      </c>
      <c r="C413" s="58" t="s">
        <v>782</v>
      </c>
      <c r="D413" s="29">
        <v>24257</v>
      </c>
      <c r="E413" s="43">
        <v>0.32</v>
      </c>
      <c r="F413" s="31">
        <v>1</v>
      </c>
      <c r="G413" s="32"/>
      <c r="H413" s="32"/>
      <c r="I413" s="32"/>
      <c r="J413" s="5"/>
      <c r="K413" s="33">
        <v>1.4</v>
      </c>
      <c r="L413" s="33">
        <v>1.68</v>
      </c>
      <c r="M413" s="33">
        <v>2.23</v>
      </c>
      <c r="N413" s="34">
        <v>2.57</v>
      </c>
      <c r="O413" s="36"/>
      <c r="P413" s="35">
        <f>(O413*$D413*$E413*$F413*$L413*$P$12)</f>
        <v>0</v>
      </c>
      <c r="Q413" s="124" t="e">
        <f t="shared" si="56"/>
        <v>#DIV/0!</v>
      </c>
    </row>
    <row r="414" spans="1:17" ht="30" hidden="1" x14ac:dyDescent="0.25">
      <c r="A414" s="42">
        <v>360</v>
      </c>
      <c r="B414" s="27" t="s">
        <v>783</v>
      </c>
      <c r="C414" s="91" t="s">
        <v>784</v>
      </c>
      <c r="D414" s="29">
        <v>24257</v>
      </c>
      <c r="E414" s="31">
        <v>0.26</v>
      </c>
      <c r="F414" s="31">
        <v>1</v>
      </c>
      <c r="G414" s="32"/>
      <c r="H414" s="32"/>
      <c r="I414" s="32"/>
      <c r="J414" s="97">
        <v>0.3</v>
      </c>
      <c r="K414" s="33">
        <v>1.4</v>
      </c>
      <c r="L414" s="33">
        <v>1.68</v>
      </c>
      <c r="M414" s="33">
        <v>2.23</v>
      </c>
      <c r="N414" s="34">
        <v>2.57</v>
      </c>
      <c r="O414" s="36"/>
      <c r="P414" s="35"/>
      <c r="Q414" s="124" t="e">
        <f t="shared" si="56"/>
        <v>#DIV/0!</v>
      </c>
    </row>
    <row r="415" spans="1:17" ht="30" hidden="1" x14ac:dyDescent="0.25">
      <c r="A415" s="42">
        <v>361</v>
      </c>
      <c r="B415" s="27" t="s">
        <v>785</v>
      </c>
      <c r="C415" s="91" t="s">
        <v>786</v>
      </c>
      <c r="D415" s="29">
        <v>24257</v>
      </c>
      <c r="E415" s="31">
        <v>0.76</v>
      </c>
      <c r="F415" s="31">
        <v>1</v>
      </c>
      <c r="G415" s="32"/>
      <c r="H415" s="32"/>
      <c r="I415" s="32"/>
      <c r="J415" s="97">
        <v>0.3</v>
      </c>
      <c r="K415" s="33">
        <v>1.4</v>
      </c>
      <c r="L415" s="33">
        <v>1.68</v>
      </c>
      <c r="M415" s="33">
        <v>2.23</v>
      </c>
      <c r="N415" s="34">
        <v>2.57</v>
      </c>
      <c r="O415" s="36"/>
      <c r="P415" s="35"/>
      <c r="Q415" s="124" t="e">
        <f t="shared" si="56"/>
        <v>#DIV/0!</v>
      </c>
    </row>
    <row r="416" spans="1:17" ht="30" hidden="1" x14ac:dyDescent="0.25">
      <c r="A416" s="42">
        <v>362</v>
      </c>
      <c r="B416" s="27" t="s">
        <v>787</v>
      </c>
      <c r="C416" s="91" t="s">
        <v>788</v>
      </c>
      <c r="D416" s="29">
        <v>24257</v>
      </c>
      <c r="E416" s="31">
        <v>1.38</v>
      </c>
      <c r="F416" s="31">
        <v>1</v>
      </c>
      <c r="G416" s="32"/>
      <c r="H416" s="32"/>
      <c r="I416" s="32"/>
      <c r="J416" s="97">
        <v>0.3</v>
      </c>
      <c r="K416" s="33">
        <v>1.4</v>
      </c>
      <c r="L416" s="33">
        <v>1.68</v>
      </c>
      <c r="M416" s="33">
        <v>2.23</v>
      </c>
      <c r="N416" s="34">
        <v>2.57</v>
      </c>
      <c r="O416" s="36"/>
      <c r="P416" s="35"/>
      <c r="Q416" s="124" t="e">
        <f t="shared" si="56"/>
        <v>#DIV/0!</v>
      </c>
    </row>
    <row r="417" spans="1:17" ht="30" hidden="1" x14ac:dyDescent="0.25">
      <c r="A417" s="42">
        <v>363</v>
      </c>
      <c r="B417" s="27" t="s">
        <v>789</v>
      </c>
      <c r="C417" s="91" t="s">
        <v>790</v>
      </c>
      <c r="D417" s="29">
        <v>24257</v>
      </c>
      <c r="E417" s="31">
        <v>2.91</v>
      </c>
      <c r="F417" s="31">
        <v>1</v>
      </c>
      <c r="G417" s="32"/>
      <c r="H417" s="32"/>
      <c r="I417" s="32"/>
      <c r="J417" s="57">
        <v>6.6100000000000006E-2</v>
      </c>
      <c r="K417" s="33">
        <v>1.4</v>
      </c>
      <c r="L417" s="33">
        <v>1.68</v>
      </c>
      <c r="M417" s="33">
        <v>2.23</v>
      </c>
      <c r="N417" s="34">
        <v>2.57</v>
      </c>
      <c r="O417" s="36"/>
      <c r="P417" s="35"/>
      <c r="Q417" s="124" t="e">
        <f t="shared" si="56"/>
        <v>#DIV/0!</v>
      </c>
    </row>
    <row r="418" spans="1:17" ht="45" hidden="1" x14ac:dyDescent="0.25">
      <c r="A418" s="42">
        <v>364</v>
      </c>
      <c r="B418" s="27" t="s">
        <v>791</v>
      </c>
      <c r="C418" s="58" t="s">
        <v>792</v>
      </c>
      <c r="D418" s="29">
        <v>24257</v>
      </c>
      <c r="E418" s="43">
        <v>0.46</v>
      </c>
      <c r="F418" s="31">
        <v>1</v>
      </c>
      <c r="G418" s="32"/>
      <c r="H418" s="32"/>
      <c r="I418" s="32"/>
      <c r="J418" s="5"/>
      <c r="K418" s="33">
        <v>1.4</v>
      </c>
      <c r="L418" s="33">
        <v>1.68</v>
      </c>
      <c r="M418" s="33">
        <v>2.23</v>
      </c>
      <c r="N418" s="34">
        <v>2.57</v>
      </c>
      <c r="O418" s="36"/>
      <c r="P418" s="35">
        <f>(O418*$D418*$E418*$F418*$L418*$P$12)</f>
        <v>0</v>
      </c>
      <c r="Q418" s="124" t="e">
        <f t="shared" si="56"/>
        <v>#DIV/0!</v>
      </c>
    </row>
    <row r="419" spans="1:17" ht="30" hidden="1" x14ac:dyDescent="0.25">
      <c r="A419" s="42">
        <v>365</v>
      </c>
      <c r="B419" s="27" t="s">
        <v>793</v>
      </c>
      <c r="C419" s="58" t="s">
        <v>794</v>
      </c>
      <c r="D419" s="29">
        <v>24257</v>
      </c>
      <c r="E419" s="31">
        <v>8.4</v>
      </c>
      <c r="F419" s="31">
        <v>1</v>
      </c>
      <c r="G419" s="32"/>
      <c r="H419" s="32"/>
      <c r="I419" s="32"/>
      <c r="J419" s="5"/>
      <c r="K419" s="33">
        <v>1.4</v>
      </c>
      <c r="L419" s="33">
        <v>1.68</v>
      </c>
      <c r="M419" s="33">
        <v>2.23</v>
      </c>
      <c r="N419" s="34">
        <v>2.57</v>
      </c>
      <c r="O419" s="36"/>
      <c r="P419" s="35">
        <f>(O419*$D419*$E419*$F419*$L419*$P$12)</f>
        <v>0</v>
      </c>
      <c r="Q419" s="124" t="e">
        <f t="shared" si="56"/>
        <v>#DIV/0!</v>
      </c>
    </row>
    <row r="420" spans="1:17" ht="30" hidden="1" x14ac:dyDescent="0.25">
      <c r="A420" s="42">
        <v>366</v>
      </c>
      <c r="B420" s="27" t="s">
        <v>795</v>
      </c>
      <c r="C420" s="58" t="s">
        <v>796</v>
      </c>
      <c r="D420" s="29">
        <v>24257</v>
      </c>
      <c r="E420" s="43">
        <v>2.3199999999999998</v>
      </c>
      <c r="F420" s="31">
        <v>1</v>
      </c>
      <c r="G420" s="32"/>
      <c r="H420" s="32"/>
      <c r="I420" s="32"/>
      <c r="J420" s="5"/>
      <c r="K420" s="33">
        <v>1.4</v>
      </c>
      <c r="L420" s="33">
        <v>1.68</v>
      </c>
      <c r="M420" s="33">
        <v>2.23</v>
      </c>
      <c r="N420" s="34">
        <v>2.57</v>
      </c>
      <c r="O420" s="36"/>
      <c r="P420" s="35">
        <f>(O420*$D420*$E420*$F420*$L420)</f>
        <v>0</v>
      </c>
      <c r="Q420" s="124" t="e">
        <f t="shared" si="56"/>
        <v>#DIV/0!</v>
      </c>
    </row>
    <row r="421" spans="1:17" ht="60" hidden="1" x14ac:dyDescent="0.25">
      <c r="A421" s="42">
        <v>367</v>
      </c>
      <c r="B421" s="27" t="s">
        <v>797</v>
      </c>
      <c r="C421" s="58" t="s">
        <v>798</v>
      </c>
      <c r="D421" s="29">
        <v>24257</v>
      </c>
      <c r="E421" s="48">
        <v>18.149999999999999</v>
      </c>
      <c r="F421" s="31">
        <v>1</v>
      </c>
      <c r="G421" s="32"/>
      <c r="H421" s="32"/>
      <c r="I421" s="32"/>
      <c r="J421" s="5"/>
      <c r="K421" s="33">
        <v>1.4</v>
      </c>
      <c r="L421" s="33">
        <v>1.68</v>
      </c>
      <c r="M421" s="33">
        <v>2.23</v>
      </c>
      <c r="N421" s="34">
        <v>2.57</v>
      </c>
      <c r="O421" s="36"/>
      <c r="P421" s="35">
        <f>(O421*$D421*$E421*$F421*$L421*$P$12)</f>
        <v>0</v>
      </c>
      <c r="Q421" s="124" t="e">
        <f t="shared" si="56"/>
        <v>#DIV/0!</v>
      </c>
    </row>
    <row r="422" spans="1:17" hidden="1" x14ac:dyDescent="0.25">
      <c r="A422" s="42">
        <v>368</v>
      </c>
      <c r="B422" s="27" t="s">
        <v>799</v>
      </c>
      <c r="C422" s="58" t="s">
        <v>800</v>
      </c>
      <c r="D422" s="29">
        <v>24257</v>
      </c>
      <c r="E422" s="48">
        <v>2.0499999999999998</v>
      </c>
      <c r="F422" s="31">
        <v>1</v>
      </c>
      <c r="G422" s="32"/>
      <c r="H422" s="32"/>
      <c r="I422" s="32"/>
      <c r="J422" s="5"/>
      <c r="K422" s="33">
        <v>1.4</v>
      </c>
      <c r="L422" s="33">
        <v>1.68</v>
      </c>
      <c r="M422" s="33">
        <v>2.23</v>
      </c>
      <c r="N422" s="34">
        <v>2.57</v>
      </c>
      <c r="O422" s="36"/>
      <c r="P422" s="35">
        <f>(O422*$D422*$E422*$F422*$L422)</f>
        <v>0</v>
      </c>
      <c r="Q422" s="124" t="e">
        <f t="shared" si="56"/>
        <v>#DIV/0!</v>
      </c>
    </row>
    <row r="423" spans="1:17" hidden="1" x14ac:dyDescent="0.25">
      <c r="A423" s="42">
        <v>369</v>
      </c>
      <c r="B423" s="27" t="s">
        <v>801</v>
      </c>
      <c r="C423" s="58" t="s">
        <v>802</v>
      </c>
      <c r="D423" s="29">
        <v>24257</v>
      </c>
      <c r="E423" s="48">
        <v>7.81</v>
      </c>
      <c r="F423" s="31">
        <v>1</v>
      </c>
      <c r="G423" s="32"/>
      <c r="H423" s="32"/>
      <c r="I423" s="32"/>
      <c r="J423" s="5"/>
      <c r="K423" s="33">
        <v>1.4</v>
      </c>
      <c r="L423" s="33">
        <v>1.68</v>
      </c>
      <c r="M423" s="33">
        <v>2.23</v>
      </c>
      <c r="N423" s="34">
        <v>2.57</v>
      </c>
      <c r="O423" s="36"/>
      <c r="P423" s="35">
        <f>(O423*$D423*$E423*$F423*$L423)</f>
        <v>0</v>
      </c>
      <c r="Q423" s="124" t="e">
        <f t="shared" si="56"/>
        <v>#DIV/0!</v>
      </c>
    </row>
    <row r="424" spans="1:17" hidden="1" x14ac:dyDescent="0.25">
      <c r="A424" s="42">
        <v>370</v>
      </c>
      <c r="B424" s="27" t="s">
        <v>803</v>
      </c>
      <c r="C424" s="58" t="s">
        <v>804</v>
      </c>
      <c r="D424" s="29">
        <v>24257</v>
      </c>
      <c r="E424" s="48">
        <v>15.57</v>
      </c>
      <c r="F424" s="31">
        <v>1</v>
      </c>
      <c r="G424" s="32"/>
      <c r="H424" s="32"/>
      <c r="I424" s="32"/>
      <c r="J424" s="5"/>
      <c r="K424" s="33">
        <v>1.4</v>
      </c>
      <c r="L424" s="33">
        <v>1.68</v>
      </c>
      <c r="M424" s="33">
        <v>2.23</v>
      </c>
      <c r="N424" s="34">
        <v>2.57</v>
      </c>
      <c r="O424" s="36"/>
      <c r="P424" s="35">
        <f>(O424*$D424*$E424*$F424*$L424)</f>
        <v>0</v>
      </c>
      <c r="Q424" s="124" t="e">
        <f t="shared" si="56"/>
        <v>#DIV/0!</v>
      </c>
    </row>
    <row r="425" spans="1:17" ht="30" hidden="1" x14ac:dyDescent="0.25">
      <c r="A425" s="42">
        <v>371</v>
      </c>
      <c r="B425" s="27" t="s">
        <v>805</v>
      </c>
      <c r="C425" s="58" t="s">
        <v>806</v>
      </c>
      <c r="D425" s="29">
        <v>24257</v>
      </c>
      <c r="E425" s="32">
        <v>0.5</v>
      </c>
      <c r="F425" s="31">
        <v>1</v>
      </c>
      <c r="G425" s="32"/>
      <c r="H425" s="32"/>
      <c r="I425" s="32"/>
      <c r="J425" s="5"/>
      <c r="K425" s="33">
        <v>1.4</v>
      </c>
      <c r="L425" s="33">
        <v>1.68</v>
      </c>
      <c r="M425" s="33">
        <v>2.23</v>
      </c>
      <c r="N425" s="34">
        <v>2.57</v>
      </c>
      <c r="O425" s="36"/>
      <c r="P425" s="35">
        <f>(O425*$D425*$E425*$F425*$L425*$P$12)</f>
        <v>0</v>
      </c>
      <c r="Q425" s="124" t="e">
        <f t="shared" si="56"/>
        <v>#DIV/0!</v>
      </c>
    </row>
    <row r="426" spans="1:17" ht="45" hidden="1" x14ac:dyDescent="0.25">
      <c r="A426" s="42">
        <v>372</v>
      </c>
      <c r="B426" s="89" t="s">
        <v>807</v>
      </c>
      <c r="C426" s="91" t="s">
        <v>808</v>
      </c>
      <c r="D426" s="29">
        <v>24257</v>
      </c>
      <c r="E426" s="56">
        <v>1.61</v>
      </c>
      <c r="F426" s="31">
        <v>1</v>
      </c>
      <c r="G426" s="32"/>
      <c r="H426" s="32"/>
      <c r="I426" s="32"/>
      <c r="J426" s="97">
        <v>0</v>
      </c>
      <c r="K426" s="33">
        <v>1.4</v>
      </c>
      <c r="L426" s="33">
        <v>1.68</v>
      </c>
      <c r="M426" s="33">
        <v>2.23</v>
      </c>
      <c r="N426" s="34">
        <v>2.57</v>
      </c>
      <c r="O426" s="36"/>
      <c r="P426" s="35"/>
      <c r="Q426" s="124" t="e">
        <f t="shared" si="56"/>
        <v>#DIV/0!</v>
      </c>
    </row>
    <row r="427" spans="1:17" ht="45" hidden="1" x14ac:dyDescent="0.25">
      <c r="A427" s="42">
        <v>373</v>
      </c>
      <c r="B427" s="89" t="s">
        <v>809</v>
      </c>
      <c r="C427" s="91" t="s">
        <v>810</v>
      </c>
      <c r="D427" s="29">
        <v>24257</v>
      </c>
      <c r="E427" s="56">
        <v>3.89</v>
      </c>
      <c r="F427" s="31">
        <v>1</v>
      </c>
      <c r="G427" s="32"/>
      <c r="H427" s="32"/>
      <c r="I427" s="32"/>
      <c r="J427" s="97">
        <v>0</v>
      </c>
      <c r="K427" s="33">
        <v>1.4</v>
      </c>
      <c r="L427" s="33">
        <v>1.68</v>
      </c>
      <c r="M427" s="33">
        <v>2.23</v>
      </c>
      <c r="N427" s="34">
        <v>2.57</v>
      </c>
      <c r="O427" s="36"/>
      <c r="P427" s="35"/>
      <c r="Q427" s="124" t="e">
        <f t="shared" si="56"/>
        <v>#DIV/0!</v>
      </c>
    </row>
    <row r="428" spans="1:17" ht="45" hidden="1" x14ac:dyDescent="0.25">
      <c r="A428" s="42">
        <v>374</v>
      </c>
      <c r="B428" s="89" t="s">
        <v>811</v>
      </c>
      <c r="C428" s="91" t="s">
        <v>812</v>
      </c>
      <c r="D428" s="29">
        <v>24257</v>
      </c>
      <c r="E428" s="56">
        <v>10.54</v>
      </c>
      <c r="F428" s="31">
        <v>1</v>
      </c>
      <c r="G428" s="32"/>
      <c r="H428" s="32"/>
      <c r="I428" s="32"/>
      <c r="J428" s="97">
        <v>0</v>
      </c>
      <c r="K428" s="33">
        <v>1.4</v>
      </c>
      <c r="L428" s="33">
        <v>1.68</v>
      </c>
      <c r="M428" s="33">
        <v>2.23</v>
      </c>
      <c r="N428" s="34">
        <v>2.57</v>
      </c>
      <c r="O428" s="36"/>
      <c r="P428" s="35"/>
      <c r="Q428" s="124" t="e">
        <f t="shared" si="56"/>
        <v>#DIV/0!</v>
      </c>
    </row>
    <row r="429" spans="1:17" ht="30" hidden="1" x14ac:dyDescent="0.25">
      <c r="A429" s="42">
        <v>375</v>
      </c>
      <c r="B429" s="89" t="s">
        <v>813</v>
      </c>
      <c r="C429" s="91" t="s">
        <v>814</v>
      </c>
      <c r="D429" s="29">
        <v>24257</v>
      </c>
      <c r="E429" s="31">
        <v>2.61</v>
      </c>
      <c r="F429" s="31">
        <v>1</v>
      </c>
      <c r="G429" s="32"/>
      <c r="H429" s="32"/>
      <c r="I429" s="32"/>
      <c r="J429" s="57">
        <v>8.5999999999999993E-2</v>
      </c>
      <c r="K429" s="33">
        <v>1.4</v>
      </c>
      <c r="L429" s="33">
        <v>1.68</v>
      </c>
      <c r="M429" s="33">
        <v>2.23</v>
      </c>
      <c r="N429" s="34">
        <v>2.57</v>
      </c>
      <c r="O429" s="36"/>
      <c r="P429" s="35"/>
      <c r="Q429" s="124" t="e">
        <f t="shared" si="56"/>
        <v>#DIV/0!</v>
      </c>
    </row>
    <row r="430" spans="1:17" ht="45" hidden="1" x14ac:dyDescent="0.25">
      <c r="A430" s="42">
        <v>376</v>
      </c>
      <c r="B430" s="27" t="s">
        <v>815</v>
      </c>
      <c r="C430" s="55" t="s">
        <v>816</v>
      </c>
      <c r="D430" s="29">
        <v>24257</v>
      </c>
      <c r="E430" s="56">
        <v>1.04</v>
      </c>
      <c r="F430" s="31">
        <v>1</v>
      </c>
      <c r="G430" s="32"/>
      <c r="H430" s="32"/>
      <c r="I430" s="32"/>
      <c r="J430" s="57">
        <v>0.32679999999999998</v>
      </c>
      <c r="K430" s="33">
        <v>1.4</v>
      </c>
      <c r="L430" s="33">
        <v>1.68</v>
      </c>
      <c r="M430" s="33">
        <v>2.23</v>
      </c>
      <c r="N430" s="34">
        <v>2.57</v>
      </c>
      <c r="O430" s="36"/>
      <c r="P430" s="35"/>
      <c r="Q430" s="124" t="e">
        <f t="shared" si="56"/>
        <v>#DIV/0!</v>
      </c>
    </row>
    <row r="431" spans="1:17" ht="45" hidden="1" x14ac:dyDescent="0.25">
      <c r="A431" s="42">
        <v>377</v>
      </c>
      <c r="B431" s="27" t="s">
        <v>817</v>
      </c>
      <c r="C431" s="55" t="s">
        <v>818</v>
      </c>
      <c r="D431" s="29">
        <v>24257</v>
      </c>
      <c r="E431" s="56">
        <v>2.14</v>
      </c>
      <c r="F431" s="31">
        <v>1</v>
      </c>
      <c r="G431" s="32"/>
      <c r="H431" s="32"/>
      <c r="I431" s="32"/>
      <c r="J431" s="57">
        <v>0.18820000000000001</v>
      </c>
      <c r="K431" s="33">
        <v>1.4</v>
      </c>
      <c r="L431" s="33">
        <v>1.68</v>
      </c>
      <c r="M431" s="33">
        <v>2.23</v>
      </c>
      <c r="N431" s="34">
        <v>2.57</v>
      </c>
      <c r="O431" s="36"/>
      <c r="P431" s="35"/>
      <c r="Q431" s="124" t="e">
        <f t="shared" si="56"/>
        <v>#DIV/0!</v>
      </c>
    </row>
    <row r="432" spans="1:17" ht="45" hidden="1" x14ac:dyDescent="0.25">
      <c r="A432" s="42">
        <v>378</v>
      </c>
      <c r="B432" s="27" t="s">
        <v>819</v>
      </c>
      <c r="C432" s="55" t="s">
        <v>820</v>
      </c>
      <c r="D432" s="29">
        <v>24257</v>
      </c>
      <c r="E432" s="56">
        <v>6.31</v>
      </c>
      <c r="F432" s="31">
        <v>1</v>
      </c>
      <c r="G432" s="32"/>
      <c r="H432" s="32"/>
      <c r="I432" s="32"/>
      <c r="J432" s="57">
        <v>0.06</v>
      </c>
      <c r="K432" s="33">
        <v>1.4</v>
      </c>
      <c r="L432" s="33">
        <v>1.68</v>
      </c>
      <c r="M432" s="33">
        <v>2.23</v>
      </c>
      <c r="N432" s="34">
        <v>2.57</v>
      </c>
      <c r="O432" s="36"/>
      <c r="P432" s="35"/>
      <c r="Q432" s="124" t="e">
        <f t="shared" si="56"/>
        <v>#DIV/0!</v>
      </c>
    </row>
    <row r="433" spans="1:17" hidden="1" x14ac:dyDescent="0.25">
      <c r="A433" s="45"/>
      <c r="B433" s="46"/>
      <c r="C433" s="60" t="s">
        <v>821</v>
      </c>
      <c r="D433" s="19">
        <v>24257</v>
      </c>
      <c r="E433" s="47">
        <v>1.75</v>
      </c>
      <c r="F433" s="38"/>
      <c r="G433" s="32"/>
      <c r="H433" s="32"/>
      <c r="I433" s="32"/>
      <c r="J433" s="39"/>
      <c r="K433" s="40">
        <v>1.4</v>
      </c>
      <c r="L433" s="40">
        <v>1.68</v>
      </c>
      <c r="M433" s="40">
        <v>2.23</v>
      </c>
      <c r="N433" s="41">
        <v>2.57</v>
      </c>
      <c r="O433" s="25">
        <f t="shared" ref="O433:P433" si="58">SUM(O434:O456)</f>
        <v>0</v>
      </c>
      <c r="P433" s="25">
        <f t="shared" si="58"/>
        <v>0</v>
      </c>
      <c r="Q433" s="124" t="e">
        <f t="shared" si="56"/>
        <v>#DIV/0!</v>
      </c>
    </row>
    <row r="434" spans="1:17" ht="45" hidden="1" x14ac:dyDescent="0.25">
      <c r="A434" s="42">
        <v>379</v>
      </c>
      <c r="B434" s="27" t="s">
        <v>822</v>
      </c>
      <c r="C434" s="58" t="s">
        <v>823</v>
      </c>
      <c r="D434" s="29">
        <v>24257</v>
      </c>
      <c r="E434" s="56">
        <v>1.53</v>
      </c>
      <c r="F434" s="31">
        <v>1</v>
      </c>
      <c r="G434" s="32"/>
      <c r="H434" s="32"/>
      <c r="I434" s="32"/>
      <c r="J434" s="5"/>
      <c r="K434" s="33">
        <v>1.4</v>
      </c>
      <c r="L434" s="33">
        <v>1.68</v>
      </c>
      <c r="M434" s="33">
        <v>2.23</v>
      </c>
      <c r="N434" s="34">
        <v>2.57</v>
      </c>
      <c r="O434" s="36"/>
      <c r="P434" s="35">
        <f>(O434*$D434*$E434*$F434*$L434*$P$12)</f>
        <v>0</v>
      </c>
      <c r="Q434" s="124" t="e">
        <f t="shared" si="56"/>
        <v>#DIV/0!</v>
      </c>
    </row>
    <row r="435" spans="1:17" ht="45" hidden="1" x14ac:dyDescent="0.25">
      <c r="A435" s="42">
        <v>380</v>
      </c>
      <c r="B435" s="27" t="s">
        <v>824</v>
      </c>
      <c r="C435" s="58" t="s">
        <v>825</v>
      </c>
      <c r="D435" s="29">
        <v>24257</v>
      </c>
      <c r="E435" s="56">
        <v>2.04</v>
      </c>
      <c r="F435" s="31">
        <v>1</v>
      </c>
      <c r="G435" s="32"/>
      <c r="H435" s="32"/>
      <c r="I435" s="32"/>
      <c r="J435" s="5"/>
      <c r="K435" s="33">
        <v>1.4</v>
      </c>
      <c r="L435" s="33">
        <v>1.68</v>
      </c>
      <c r="M435" s="33">
        <v>2.23</v>
      </c>
      <c r="N435" s="34">
        <v>2.57</v>
      </c>
      <c r="O435" s="36"/>
      <c r="P435" s="35">
        <f>(O435*$D435*$E435*$F435*$L435*$P$12)</f>
        <v>0</v>
      </c>
      <c r="Q435" s="124" t="e">
        <f t="shared" si="56"/>
        <v>#DIV/0!</v>
      </c>
    </row>
    <row r="436" spans="1:17" ht="45" hidden="1" x14ac:dyDescent="0.25">
      <c r="A436" s="42">
        <v>381</v>
      </c>
      <c r="B436" s="27" t="s">
        <v>826</v>
      </c>
      <c r="C436" s="58" t="s">
        <v>827</v>
      </c>
      <c r="D436" s="29">
        <v>24257</v>
      </c>
      <c r="E436" s="56">
        <v>3.34</v>
      </c>
      <c r="F436" s="31">
        <v>1</v>
      </c>
      <c r="G436" s="32"/>
      <c r="H436" s="32"/>
      <c r="I436" s="32"/>
      <c r="J436" s="5"/>
      <c r="K436" s="33">
        <v>1.4</v>
      </c>
      <c r="L436" s="33">
        <v>1.68</v>
      </c>
      <c r="M436" s="33">
        <v>2.23</v>
      </c>
      <c r="N436" s="34">
        <v>2.57</v>
      </c>
      <c r="O436" s="36"/>
      <c r="P436" s="35">
        <f>(O436*$D436*$E436*$F436*$L436*$P$12)</f>
        <v>0</v>
      </c>
      <c r="Q436" s="124" t="e">
        <f t="shared" si="56"/>
        <v>#DIV/0!</v>
      </c>
    </row>
    <row r="437" spans="1:17" ht="45" hidden="1" x14ac:dyDescent="0.25">
      <c r="A437" s="42">
        <v>382</v>
      </c>
      <c r="B437" s="27" t="s">
        <v>828</v>
      </c>
      <c r="C437" s="58" t="s">
        <v>829</v>
      </c>
      <c r="D437" s="29">
        <v>24257</v>
      </c>
      <c r="E437" s="31">
        <v>8.6</v>
      </c>
      <c r="F437" s="31">
        <v>1</v>
      </c>
      <c r="G437" s="32"/>
      <c r="H437" s="32"/>
      <c r="I437" s="32"/>
      <c r="J437" s="5"/>
      <c r="K437" s="33">
        <v>1.4</v>
      </c>
      <c r="L437" s="33">
        <v>1.68</v>
      </c>
      <c r="M437" s="33">
        <v>2.23</v>
      </c>
      <c r="N437" s="34">
        <v>2.57</v>
      </c>
      <c r="O437" s="36"/>
      <c r="P437" s="35">
        <f>(O437*$D437*$E437*$F437*$L437)</f>
        <v>0</v>
      </c>
      <c r="Q437" s="124" t="e">
        <f t="shared" si="56"/>
        <v>#DIV/0!</v>
      </c>
    </row>
    <row r="438" spans="1:17" ht="45" hidden="1" x14ac:dyDescent="0.25">
      <c r="A438" s="42">
        <v>383</v>
      </c>
      <c r="B438" s="27" t="s">
        <v>830</v>
      </c>
      <c r="C438" s="58" t="s">
        <v>831</v>
      </c>
      <c r="D438" s="29">
        <v>24257</v>
      </c>
      <c r="E438" s="43">
        <v>1.24</v>
      </c>
      <c r="F438" s="31">
        <v>1</v>
      </c>
      <c r="G438" s="32"/>
      <c r="H438" s="32"/>
      <c r="I438" s="32"/>
      <c r="J438" s="5"/>
      <c r="K438" s="33">
        <v>1.4</v>
      </c>
      <c r="L438" s="33">
        <v>1.68</v>
      </c>
      <c r="M438" s="33">
        <v>2.23</v>
      </c>
      <c r="N438" s="34">
        <v>2.57</v>
      </c>
      <c r="O438" s="36"/>
      <c r="P438" s="35">
        <f>(O438*$D438*$E438*$F438*$L438*$P$12)</f>
        <v>0</v>
      </c>
      <c r="Q438" s="124" t="e">
        <f t="shared" si="56"/>
        <v>#DIV/0!</v>
      </c>
    </row>
    <row r="439" spans="1:17" ht="45" hidden="1" x14ac:dyDescent="0.25">
      <c r="A439" s="42">
        <v>384</v>
      </c>
      <c r="B439" s="27" t="s">
        <v>832</v>
      </c>
      <c r="C439" s="58" t="s">
        <v>833</v>
      </c>
      <c r="D439" s="29">
        <v>24257</v>
      </c>
      <c r="E439" s="43">
        <v>1.67</v>
      </c>
      <c r="F439" s="31">
        <v>1</v>
      </c>
      <c r="G439" s="32"/>
      <c r="H439" s="32"/>
      <c r="I439" s="32"/>
      <c r="J439" s="5"/>
      <c r="K439" s="33">
        <v>1.4</v>
      </c>
      <c r="L439" s="33">
        <v>1.68</v>
      </c>
      <c r="M439" s="33">
        <v>2.23</v>
      </c>
      <c r="N439" s="34">
        <v>2.57</v>
      </c>
      <c r="O439" s="36"/>
      <c r="P439" s="35">
        <f>(O439*$D439*$E439*$F439*$L439*$P$12)</f>
        <v>0</v>
      </c>
      <c r="Q439" s="124" t="e">
        <f t="shared" si="56"/>
        <v>#DIV/0!</v>
      </c>
    </row>
    <row r="440" spans="1:17" ht="45" hidden="1" x14ac:dyDescent="0.25">
      <c r="A440" s="42">
        <v>385</v>
      </c>
      <c r="B440" s="27" t="s">
        <v>834</v>
      </c>
      <c r="C440" s="58" t="s">
        <v>835</v>
      </c>
      <c r="D440" s="29">
        <v>24257</v>
      </c>
      <c r="E440" s="43">
        <v>3.03</v>
      </c>
      <c r="F440" s="31">
        <v>1</v>
      </c>
      <c r="G440" s="32"/>
      <c r="H440" s="32"/>
      <c r="I440" s="32"/>
      <c r="J440" s="5"/>
      <c r="K440" s="33">
        <v>1.4</v>
      </c>
      <c r="L440" s="33">
        <v>1.68</v>
      </c>
      <c r="M440" s="33">
        <v>2.23</v>
      </c>
      <c r="N440" s="34">
        <v>2.57</v>
      </c>
      <c r="O440" s="36"/>
      <c r="P440" s="35">
        <f>(O440*$D440*$E440*$F440*$L440*$P$12)</f>
        <v>0</v>
      </c>
      <c r="Q440" s="124" t="e">
        <f t="shared" si="56"/>
        <v>#DIV/0!</v>
      </c>
    </row>
    <row r="441" spans="1:17" hidden="1" x14ac:dyDescent="0.25">
      <c r="A441" s="42">
        <v>386</v>
      </c>
      <c r="B441" s="27" t="s">
        <v>836</v>
      </c>
      <c r="C441" s="58" t="s">
        <v>837</v>
      </c>
      <c r="D441" s="29">
        <v>24257</v>
      </c>
      <c r="E441" s="43">
        <v>1.02</v>
      </c>
      <c r="F441" s="31">
        <v>1</v>
      </c>
      <c r="G441" s="32"/>
      <c r="H441" s="32"/>
      <c r="I441" s="32"/>
      <c r="J441" s="5"/>
      <c r="K441" s="33">
        <v>1.4</v>
      </c>
      <c r="L441" s="33">
        <v>1.68</v>
      </c>
      <c r="M441" s="33">
        <v>2.23</v>
      </c>
      <c r="N441" s="34">
        <v>2.57</v>
      </c>
      <c r="O441" s="36"/>
      <c r="P441" s="35">
        <f>(O441*$D441*$E441*$F441*$L441*$P$12)</f>
        <v>0</v>
      </c>
      <c r="Q441" s="124" t="e">
        <f t="shared" si="56"/>
        <v>#DIV/0!</v>
      </c>
    </row>
    <row r="442" spans="1:17" hidden="1" x14ac:dyDescent="0.25">
      <c r="A442" s="42">
        <v>387</v>
      </c>
      <c r="B442" s="27" t="s">
        <v>838</v>
      </c>
      <c r="C442" s="58" t="s">
        <v>839</v>
      </c>
      <c r="D442" s="29">
        <v>24257</v>
      </c>
      <c r="E442" s="43">
        <v>1.38</v>
      </c>
      <c r="F442" s="31">
        <v>1</v>
      </c>
      <c r="G442" s="32"/>
      <c r="H442" s="32"/>
      <c r="I442" s="32"/>
      <c r="J442" s="5"/>
      <c r="K442" s="33">
        <v>1.4</v>
      </c>
      <c r="L442" s="33">
        <v>1.68</v>
      </c>
      <c r="M442" s="33">
        <v>2.23</v>
      </c>
      <c r="N442" s="34">
        <v>2.57</v>
      </c>
      <c r="O442" s="36"/>
      <c r="P442" s="35">
        <f>(O442*$D442*$E442*$F442*$L442*$P$12)</f>
        <v>0</v>
      </c>
      <c r="Q442" s="124" t="e">
        <f t="shared" si="56"/>
        <v>#DIV/0!</v>
      </c>
    </row>
    <row r="443" spans="1:17" hidden="1" x14ac:dyDescent="0.25">
      <c r="A443" s="42">
        <v>388</v>
      </c>
      <c r="B443" s="27" t="s">
        <v>840</v>
      </c>
      <c r="C443" s="58" t="s">
        <v>841</v>
      </c>
      <c r="D443" s="29">
        <v>24257</v>
      </c>
      <c r="E443" s="31">
        <v>2</v>
      </c>
      <c r="F443" s="31">
        <v>1</v>
      </c>
      <c r="G443" s="32"/>
      <c r="H443" s="32"/>
      <c r="I443" s="32"/>
      <c r="J443" s="5"/>
      <c r="K443" s="33">
        <v>1.4</v>
      </c>
      <c r="L443" s="33">
        <v>1.68</v>
      </c>
      <c r="M443" s="33">
        <v>2.23</v>
      </c>
      <c r="N443" s="34">
        <v>2.57</v>
      </c>
      <c r="O443" s="36"/>
      <c r="P443" s="35"/>
      <c r="Q443" s="124" t="e">
        <f t="shared" si="56"/>
        <v>#DIV/0!</v>
      </c>
    </row>
    <row r="444" spans="1:17" ht="30" hidden="1" x14ac:dyDescent="0.25">
      <c r="A444" s="42">
        <v>389</v>
      </c>
      <c r="B444" s="27" t="s">
        <v>842</v>
      </c>
      <c r="C444" s="58" t="s">
        <v>843</v>
      </c>
      <c r="D444" s="29">
        <v>24257</v>
      </c>
      <c r="E444" s="43">
        <v>0.59</v>
      </c>
      <c r="F444" s="31">
        <v>1</v>
      </c>
      <c r="G444" s="32"/>
      <c r="H444" s="32"/>
      <c r="I444" s="32"/>
      <c r="J444" s="5"/>
      <c r="K444" s="33">
        <v>1.4</v>
      </c>
      <c r="L444" s="33">
        <v>1.68</v>
      </c>
      <c r="M444" s="33">
        <v>2.23</v>
      </c>
      <c r="N444" s="34">
        <v>2.57</v>
      </c>
      <c r="O444" s="36"/>
      <c r="P444" s="35"/>
      <c r="Q444" s="124" t="e">
        <f t="shared" si="56"/>
        <v>#DIV/0!</v>
      </c>
    </row>
    <row r="445" spans="1:17" ht="30" hidden="1" x14ac:dyDescent="0.25">
      <c r="A445" s="42">
        <v>390</v>
      </c>
      <c r="B445" s="27" t="s">
        <v>844</v>
      </c>
      <c r="C445" s="58" t="s">
        <v>845</v>
      </c>
      <c r="D445" s="29">
        <v>24257</v>
      </c>
      <c r="E445" s="43">
        <v>0.84</v>
      </c>
      <c r="F445" s="31">
        <v>1</v>
      </c>
      <c r="G445" s="32"/>
      <c r="H445" s="32"/>
      <c r="I445" s="32"/>
      <c r="J445" s="5"/>
      <c r="K445" s="33">
        <v>1.4</v>
      </c>
      <c r="L445" s="33">
        <v>1.68</v>
      </c>
      <c r="M445" s="33">
        <v>2.23</v>
      </c>
      <c r="N445" s="34">
        <v>2.57</v>
      </c>
      <c r="O445" s="36"/>
      <c r="P445" s="35"/>
      <c r="Q445" s="124" t="e">
        <f t="shared" si="56"/>
        <v>#DIV/0!</v>
      </c>
    </row>
    <row r="446" spans="1:17" ht="30" hidden="1" x14ac:dyDescent="0.25">
      <c r="A446" s="42">
        <v>391</v>
      </c>
      <c r="B446" s="27" t="s">
        <v>846</v>
      </c>
      <c r="C446" s="58" t="s">
        <v>847</v>
      </c>
      <c r="D446" s="29">
        <v>24257</v>
      </c>
      <c r="E446" s="43">
        <v>1.17</v>
      </c>
      <c r="F446" s="31">
        <v>1</v>
      </c>
      <c r="G446" s="32"/>
      <c r="H446" s="32"/>
      <c r="I446" s="32"/>
      <c r="J446" s="5"/>
      <c r="K446" s="33">
        <v>1.4</v>
      </c>
      <c r="L446" s="33">
        <v>1.68</v>
      </c>
      <c r="M446" s="33">
        <v>2.23</v>
      </c>
      <c r="N446" s="34">
        <v>2.57</v>
      </c>
      <c r="O446" s="36"/>
      <c r="P446" s="35"/>
      <c r="Q446" s="124" t="e">
        <f t="shared" si="56"/>
        <v>#DIV/0!</v>
      </c>
    </row>
    <row r="447" spans="1:17" ht="30" hidden="1" x14ac:dyDescent="0.25">
      <c r="A447" s="42">
        <v>392</v>
      </c>
      <c r="B447" s="27" t="s">
        <v>848</v>
      </c>
      <c r="C447" s="58" t="s">
        <v>849</v>
      </c>
      <c r="D447" s="29">
        <v>24257</v>
      </c>
      <c r="E447" s="31">
        <v>1.5</v>
      </c>
      <c r="F447" s="31">
        <v>1</v>
      </c>
      <c r="G447" s="32"/>
      <c r="H447" s="32"/>
      <c r="I447" s="32"/>
      <c r="J447" s="5"/>
      <c r="K447" s="33">
        <v>1.4</v>
      </c>
      <c r="L447" s="33">
        <v>1.68</v>
      </c>
      <c r="M447" s="33">
        <v>2.23</v>
      </c>
      <c r="N447" s="34">
        <v>2.57</v>
      </c>
      <c r="O447" s="36"/>
      <c r="P447" s="35">
        <f>(O447*$D447*$E447*$F447*$L447*$P$12)</f>
        <v>0</v>
      </c>
      <c r="Q447" s="124" t="e">
        <f t="shared" si="56"/>
        <v>#DIV/0!</v>
      </c>
    </row>
    <row r="448" spans="1:17" ht="45" hidden="1" x14ac:dyDescent="0.25">
      <c r="A448" s="42">
        <v>393</v>
      </c>
      <c r="B448" s="27" t="s">
        <v>850</v>
      </c>
      <c r="C448" s="58" t="s">
        <v>851</v>
      </c>
      <c r="D448" s="29">
        <v>24257</v>
      </c>
      <c r="E448" s="31">
        <v>1.8</v>
      </c>
      <c r="F448" s="31">
        <v>1</v>
      </c>
      <c r="G448" s="32"/>
      <c r="H448" s="32"/>
      <c r="I448" s="32"/>
      <c r="J448" s="5"/>
      <c r="K448" s="33">
        <v>1.4</v>
      </c>
      <c r="L448" s="33">
        <v>1.68</v>
      </c>
      <c r="M448" s="33">
        <v>2.23</v>
      </c>
      <c r="N448" s="34">
        <v>2.57</v>
      </c>
      <c r="O448" s="36"/>
      <c r="P448" s="35">
        <f>(O448*$D448*$E448*$F448*$L448*$P$12)</f>
        <v>0</v>
      </c>
      <c r="Q448" s="124" t="e">
        <f t="shared" si="56"/>
        <v>#DIV/0!</v>
      </c>
    </row>
    <row r="449" spans="1:17" ht="60" hidden="1" x14ac:dyDescent="0.25">
      <c r="A449" s="42">
        <v>394</v>
      </c>
      <c r="B449" s="27" t="s">
        <v>852</v>
      </c>
      <c r="C449" s="58" t="s">
        <v>853</v>
      </c>
      <c r="D449" s="29">
        <v>24257</v>
      </c>
      <c r="E449" s="43">
        <v>4.8099999999999996</v>
      </c>
      <c r="F449" s="31">
        <v>1</v>
      </c>
      <c r="G449" s="32"/>
      <c r="H449" s="32"/>
      <c r="I449" s="32"/>
      <c r="J449" s="5"/>
      <c r="K449" s="33">
        <v>1.4</v>
      </c>
      <c r="L449" s="33">
        <v>1.68</v>
      </c>
      <c r="M449" s="33">
        <v>2.23</v>
      </c>
      <c r="N449" s="34">
        <v>2.57</v>
      </c>
      <c r="O449" s="36"/>
      <c r="P449" s="35">
        <f>(O449*$D449*$E449*$F449*$L449*$P$12)</f>
        <v>0</v>
      </c>
      <c r="Q449" s="124" t="e">
        <f t="shared" si="56"/>
        <v>#DIV/0!</v>
      </c>
    </row>
    <row r="450" spans="1:17" ht="30" hidden="1" x14ac:dyDescent="0.25">
      <c r="A450" s="42">
        <v>395</v>
      </c>
      <c r="B450" s="27" t="s">
        <v>854</v>
      </c>
      <c r="C450" s="58" t="s">
        <v>855</v>
      </c>
      <c r="D450" s="29">
        <v>24257</v>
      </c>
      <c r="E450" s="43">
        <v>2.75</v>
      </c>
      <c r="F450" s="31">
        <v>1</v>
      </c>
      <c r="G450" s="32"/>
      <c r="H450" s="32"/>
      <c r="I450" s="32"/>
      <c r="J450" s="5"/>
      <c r="K450" s="33">
        <v>1.4</v>
      </c>
      <c r="L450" s="33">
        <v>1.68</v>
      </c>
      <c r="M450" s="33">
        <v>2.23</v>
      </c>
      <c r="N450" s="34">
        <v>2.57</v>
      </c>
      <c r="O450" s="36"/>
      <c r="P450" s="35">
        <f>(O450*$D450*$E450*$F450*$L450*$P$12)</f>
        <v>0</v>
      </c>
      <c r="Q450" s="124" t="e">
        <f t="shared" si="56"/>
        <v>#DIV/0!</v>
      </c>
    </row>
    <row r="451" spans="1:17" ht="45" hidden="1" x14ac:dyDescent="0.25">
      <c r="A451" s="42">
        <v>396</v>
      </c>
      <c r="B451" s="27" t="s">
        <v>856</v>
      </c>
      <c r="C451" s="58" t="s">
        <v>857</v>
      </c>
      <c r="D451" s="29">
        <v>24257</v>
      </c>
      <c r="E451" s="43">
        <v>2.35</v>
      </c>
      <c r="F451" s="31">
        <v>1</v>
      </c>
      <c r="G451" s="32"/>
      <c r="H451" s="32"/>
      <c r="I451" s="32"/>
      <c r="J451" s="5"/>
      <c r="K451" s="33">
        <v>1.4</v>
      </c>
      <c r="L451" s="33">
        <v>1.68</v>
      </c>
      <c r="M451" s="33">
        <v>2.23</v>
      </c>
      <c r="N451" s="34">
        <v>2.57</v>
      </c>
      <c r="O451" s="36"/>
      <c r="P451" s="35">
        <f>(O451*$D451*$E451*$F451*$L451*$P$12)</f>
        <v>0</v>
      </c>
      <c r="Q451" s="124" t="e">
        <f t="shared" si="56"/>
        <v>#DIV/0!</v>
      </c>
    </row>
    <row r="452" spans="1:17" ht="30" hidden="1" x14ac:dyDescent="0.25">
      <c r="A452" s="42">
        <v>397</v>
      </c>
      <c r="B452" s="80" t="s">
        <v>858</v>
      </c>
      <c r="C452" s="58" t="s">
        <v>859</v>
      </c>
      <c r="D452" s="29">
        <v>24257</v>
      </c>
      <c r="E452" s="43">
        <v>1.44</v>
      </c>
      <c r="F452" s="31">
        <v>1</v>
      </c>
      <c r="G452" s="32"/>
      <c r="H452" s="32"/>
      <c r="I452" s="32"/>
      <c r="J452" s="5"/>
      <c r="K452" s="33">
        <v>1.4</v>
      </c>
      <c r="L452" s="33">
        <v>1.68</v>
      </c>
      <c r="M452" s="33">
        <v>2.23</v>
      </c>
      <c r="N452" s="34">
        <v>2.57</v>
      </c>
      <c r="O452" s="36"/>
      <c r="P452" s="35"/>
      <c r="Q452" s="124" t="e">
        <f t="shared" si="56"/>
        <v>#DIV/0!</v>
      </c>
    </row>
    <row r="453" spans="1:17" ht="30" hidden="1" x14ac:dyDescent="0.25">
      <c r="A453" s="42">
        <v>398</v>
      </c>
      <c r="B453" s="80" t="s">
        <v>860</v>
      </c>
      <c r="C453" s="58" t="s">
        <v>861</v>
      </c>
      <c r="D453" s="29">
        <v>24257</v>
      </c>
      <c r="E453" s="43">
        <v>1.24</v>
      </c>
      <c r="F453" s="31">
        <v>1</v>
      </c>
      <c r="G453" s="32"/>
      <c r="H453" s="32"/>
      <c r="I453" s="32"/>
      <c r="J453" s="5"/>
      <c r="K453" s="33">
        <v>1.4</v>
      </c>
      <c r="L453" s="33">
        <v>1.68</v>
      </c>
      <c r="M453" s="33">
        <v>2.23</v>
      </c>
      <c r="N453" s="34">
        <v>2.57</v>
      </c>
      <c r="O453" s="36"/>
      <c r="P453" s="35"/>
      <c r="Q453" s="124" t="e">
        <f t="shared" si="56"/>
        <v>#DIV/0!</v>
      </c>
    </row>
    <row r="454" spans="1:17" ht="45" hidden="1" x14ac:dyDescent="0.25">
      <c r="A454" s="42">
        <v>399</v>
      </c>
      <c r="B454" s="80" t="s">
        <v>862</v>
      </c>
      <c r="C454" s="58" t="s">
        <v>863</v>
      </c>
      <c r="D454" s="29">
        <v>24257</v>
      </c>
      <c r="E454" s="43">
        <v>1.08</v>
      </c>
      <c r="F454" s="31">
        <v>1</v>
      </c>
      <c r="G454" s="32"/>
      <c r="H454" s="32"/>
      <c r="I454" s="32"/>
      <c r="J454" s="5"/>
      <c r="K454" s="33">
        <v>1.4</v>
      </c>
      <c r="L454" s="33">
        <v>1.68</v>
      </c>
      <c r="M454" s="33">
        <v>2.23</v>
      </c>
      <c r="N454" s="34">
        <v>2.57</v>
      </c>
      <c r="O454" s="36"/>
      <c r="P454" s="35"/>
      <c r="Q454" s="124" t="e">
        <f t="shared" si="56"/>
        <v>#DIV/0!</v>
      </c>
    </row>
    <row r="455" spans="1:17" ht="45" hidden="1" x14ac:dyDescent="0.25">
      <c r="A455" s="42">
        <v>400</v>
      </c>
      <c r="B455" s="80" t="s">
        <v>864</v>
      </c>
      <c r="C455" s="58" t="s">
        <v>865</v>
      </c>
      <c r="D455" s="29">
        <v>24257</v>
      </c>
      <c r="E455" s="43">
        <v>1.61</v>
      </c>
      <c r="F455" s="31">
        <v>1</v>
      </c>
      <c r="G455" s="32"/>
      <c r="H455" s="32"/>
      <c r="I455" s="32"/>
      <c r="J455" s="5"/>
      <c r="K455" s="33">
        <v>1.4</v>
      </c>
      <c r="L455" s="33">
        <v>1.68</v>
      </c>
      <c r="M455" s="33">
        <v>2.23</v>
      </c>
      <c r="N455" s="34">
        <v>2.57</v>
      </c>
      <c r="O455" s="36"/>
      <c r="P455" s="35"/>
      <c r="Q455" s="124" t="e">
        <f t="shared" si="56"/>
        <v>#DIV/0!</v>
      </c>
    </row>
    <row r="456" spans="1:17" ht="45" hidden="1" x14ac:dyDescent="0.25">
      <c r="A456" s="42">
        <v>401</v>
      </c>
      <c r="B456" s="80" t="s">
        <v>866</v>
      </c>
      <c r="C456" s="58" t="s">
        <v>867</v>
      </c>
      <c r="D456" s="29">
        <v>24257</v>
      </c>
      <c r="E456" s="43">
        <v>2.15</v>
      </c>
      <c r="F456" s="31">
        <v>1</v>
      </c>
      <c r="G456" s="32"/>
      <c r="H456" s="32"/>
      <c r="I456" s="32"/>
      <c r="J456" s="5"/>
      <c r="K456" s="33">
        <v>1.4</v>
      </c>
      <c r="L456" s="33">
        <v>1.68</v>
      </c>
      <c r="M456" s="33">
        <v>2.23</v>
      </c>
      <c r="N456" s="34">
        <v>2.57</v>
      </c>
      <c r="O456" s="36"/>
      <c r="P456" s="35"/>
      <c r="Q456" s="124" t="e">
        <f t="shared" si="56"/>
        <v>#DIV/0!</v>
      </c>
    </row>
    <row r="457" spans="1:17" x14ac:dyDescent="0.25">
      <c r="A457" s="98"/>
      <c r="B457" s="99"/>
      <c r="C457" s="100" t="s">
        <v>868</v>
      </c>
      <c r="D457" s="19">
        <v>24257</v>
      </c>
      <c r="E457" s="101">
        <v>1.5</v>
      </c>
      <c r="F457" s="102"/>
      <c r="G457" s="103"/>
      <c r="H457" s="103"/>
      <c r="I457" s="103"/>
      <c r="J457" s="39"/>
      <c r="K457" s="104">
        <v>1.4</v>
      </c>
      <c r="L457" s="104">
        <v>1.68</v>
      </c>
      <c r="M457" s="104">
        <v>2.23</v>
      </c>
      <c r="N457" s="105">
        <v>2.57</v>
      </c>
      <c r="O457" s="25">
        <f t="shared" ref="O457:P457" si="59">SUM(O458)</f>
        <v>100</v>
      </c>
      <c r="P457" s="25">
        <f t="shared" si="59"/>
        <v>6112764</v>
      </c>
      <c r="Q457" s="124"/>
    </row>
    <row r="458" spans="1:17" ht="30" x14ac:dyDescent="0.25">
      <c r="A458" s="106">
        <v>125</v>
      </c>
      <c r="B458" s="27" t="s">
        <v>869</v>
      </c>
      <c r="C458" s="59" t="s">
        <v>870</v>
      </c>
      <c r="D458" s="29">
        <v>24257</v>
      </c>
      <c r="E458" s="87">
        <v>1.5</v>
      </c>
      <c r="F458" s="87">
        <v>1</v>
      </c>
      <c r="G458" s="103"/>
      <c r="H458" s="103"/>
      <c r="I458" s="103"/>
      <c r="J458" s="5"/>
      <c r="K458" s="107">
        <v>1.4</v>
      </c>
      <c r="L458" s="107">
        <v>1.68</v>
      </c>
      <c r="M458" s="107">
        <v>2.23</v>
      </c>
      <c r="N458" s="108">
        <v>2.57</v>
      </c>
      <c r="O458" s="109">
        <v>100</v>
      </c>
      <c r="P458" s="35">
        <f>(O458*$D458*$E458*$F458*$L458*$P$12)</f>
        <v>6112764</v>
      </c>
      <c r="Q458" s="124">
        <f t="shared" si="56"/>
        <v>61127.64</v>
      </c>
    </row>
    <row r="459" spans="1:17" x14ac:dyDescent="0.25">
      <c r="A459" s="110"/>
      <c r="B459" s="111"/>
      <c r="C459" s="112" t="s">
        <v>872</v>
      </c>
      <c r="D459" s="19"/>
      <c r="E459" s="113"/>
      <c r="F459" s="113"/>
      <c r="G459" s="114"/>
      <c r="H459" s="114"/>
      <c r="I459" s="114"/>
      <c r="J459" s="39"/>
      <c r="K459" s="113"/>
      <c r="L459" s="113"/>
      <c r="M459" s="113"/>
      <c r="N459" s="115"/>
      <c r="O459" s="116">
        <f t="shared" ref="O459" si="60">O15+O17+O31+O34+O41+O48+O56+O58+O62+O73+O81+O86+O106+O116+O120+O140+O153+O161+O165+O241+O252+O261+O266+O273+O278+O291+O293+O308+O314+O328+O344+O364+O384+O393+O399+O433+O409+O457</f>
        <v>3171</v>
      </c>
      <c r="P459" s="116">
        <f>P15+P17+P31+P34+P41+P48+P56+P58+P62+P73+P81+P86+P106+P116+P120+P140+P153+P161+P165+P241+P252+P261+P266+P273+P278+P291+P293+P308+P314+P328+P344+P364+P384+P393+P399+P433+P409+P457</f>
        <v>130728489.68056732</v>
      </c>
      <c r="Q459" s="124"/>
    </row>
  </sheetData>
  <mergeCells count="22">
    <mergeCell ref="Q7:Q11"/>
    <mergeCell ref="A4:Q6"/>
    <mergeCell ref="O9:P9"/>
    <mergeCell ref="O8:P8"/>
    <mergeCell ref="K9:K11"/>
    <mergeCell ref="L9:L11"/>
    <mergeCell ref="M9:M11"/>
    <mergeCell ref="N9:N11"/>
    <mergeCell ref="A7:A11"/>
    <mergeCell ref="B7:B11"/>
    <mergeCell ref="C7:C11"/>
    <mergeCell ref="D7:D11"/>
    <mergeCell ref="E7:E11"/>
    <mergeCell ref="F7:F11"/>
    <mergeCell ref="G7:G11"/>
    <mergeCell ref="H7:H11"/>
    <mergeCell ref="O7:P7"/>
    <mergeCell ref="I7:I11"/>
    <mergeCell ref="J7:J11"/>
    <mergeCell ref="K7:N7"/>
    <mergeCell ref="K8:N8"/>
    <mergeCell ref="O10:P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2DDCE-EAA3-4906-A750-F56AA5BC3AF1}">
  <dimension ref="A1:M11"/>
  <sheetViews>
    <sheetView workbookViewId="0">
      <selection activeCell="L15" sqref="L15"/>
    </sheetView>
  </sheetViews>
  <sheetFormatPr defaultColWidth="9.140625" defaultRowHeight="15.75" x14ac:dyDescent="0.25"/>
  <cols>
    <col min="1" max="1" width="5.28515625" style="396" customWidth="1"/>
    <col min="2" max="2" width="56" style="412" customWidth="1"/>
    <col min="3" max="3" width="12.5703125" style="413" hidden="1" customWidth="1"/>
    <col min="4" max="4" width="12.140625" style="396" hidden="1" customWidth="1"/>
    <col min="5" max="5" width="20.42578125" style="396" customWidth="1"/>
    <col min="6" max="6" width="12.42578125" style="396" hidden="1" customWidth="1"/>
    <col min="7" max="7" width="14.42578125" style="396" hidden="1" customWidth="1"/>
    <col min="8" max="8" width="3.7109375" style="396" customWidth="1"/>
    <col min="9" max="16384" width="9.140625" style="396"/>
  </cols>
  <sheetData>
    <row r="1" spans="1:13" s="340" customFormat="1" ht="18.75" x14ac:dyDescent="0.3">
      <c r="B1" s="395"/>
      <c r="E1" s="538" t="s">
        <v>2105</v>
      </c>
      <c r="F1" s="538"/>
      <c r="G1" s="538"/>
      <c r="J1" s="341"/>
      <c r="K1" s="341"/>
      <c r="L1" s="341"/>
      <c r="M1" s="341"/>
    </row>
    <row r="2" spans="1:13" ht="38.25" customHeight="1" x14ac:dyDescent="0.25">
      <c r="B2" s="539" t="s">
        <v>2106</v>
      </c>
      <c r="C2" s="539"/>
      <c r="D2" s="539"/>
      <c r="E2" s="539"/>
      <c r="F2" s="539"/>
      <c r="G2" s="539"/>
    </row>
    <row r="3" spans="1:13" x14ac:dyDescent="0.25">
      <c r="B3" s="397"/>
      <c r="C3" s="397"/>
      <c r="D3" s="397"/>
      <c r="E3" s="397"/>
      <c r="F3" s="397"/>
      <c r="G3" s="398" t="s">
        <v>2098</v>
      </c>
    </row>
    <row r="4" spans="1:13" s="402" customFormat="1" ht="31.5" x14ac:dyDescent="0.25">
      <c r="A4" s="399" t="s">
        <v>1217</v>
      </c>
      <c r="B4" s="400" t="s">
        <v>2099</v>
      </c>
      <c r="C4" s="399" t="s">
        <v>1219</v>
      </c>
      <c r="D4" s="401" t="s">
        <v>12</v>
      </c>
      <c r="E4" s="401" t="s">
        <v>874</v>
      </c>
      <c r="F4" s="401" t="s">
        <v>14</v>
      </c>
      <c r="G4" s="401" t="s">
        <v>15</v>
      </c>
    </row>
    <row r="5" spans="1:13" s="402" customFormat="1" x14ac:dyDescent="0.25">
      <c r="A5" s="399">
        <v>1</v>
      </c>
      <c r="B5" s="403" t="s">
        <v>2100</v>
      </c>
      <c r="C5" s="404">
        <v>3049.1</v>
      </c>
      <c r="D5" s="405">
        <v>4268.74</v>
      </c>
      <c r="E5" s="405">
        <v>5122.49</v>
      </c>
      <c r="F5" s="405"/>
      <c r="G5" s="405"/>
    </row>
    <row r="6" spans="1:13" s="402" customFormat="1" x14ac:dyDescent="0.25">
      <c r="A6" s="399">
        <v>2</v>
      </c>
      <c r="B6" s="403" t="s">
        <v>2101</v>
      </c>
      <c r="C6" s="406">
        <v>2884.7</v>
      </c>
      <c r="D6" s="405">
        <v>4038.58</v>
      </c>
      <c r="E6" s="405">
        <v>4846.3</v>
      </c>
      <c r="F6" s="405">
        <v>6432.88</v>
      </c>
      <c r="G6" s="405">
        <v>7413.68</v>
      </c>
    </row>
    <row r="7" spans="1:13" s="402" customFormat="1" x14ac:dyDescent="0.25">
      <c r="A7" s="399">
        <v>3</v>
      </c>
      <c r="B7" s="403" t="s">
        <v>2102</v>
      </c>
      <c r="C7" s="407">
        <v>2385.6</v>
      </c>
      <c r="D7" s="405">
        <v>3339.84</v>
      </c>
      <c r="E7" s="405">
        <v>4007.81</v>
      </c>
      <c r="F7" s="405">
        <v>5319.89</v>
      </c>
      <c r="G7" s="405">
        <v>6130.99</v>
      </c>
    </row>
    <row r="8" spans="1:13" s="402" customFormat="1" x14ac:dyDescent="0.25">
      <c r="A8" s="408"/>
      <c r="B8" s="409"/>
      <c r="C8" s="410"/>
      <c r="D8" s="411"/>
      <c r="E8" s="411"/>
      <c r="F8" s="411"/>
      <c r="G8" s="411"/>
    </row>
    <row r="9" spans="1:13" ht="50.25" customHeight="1" x14ac:dyDescent="0.25">
      <c r="B9" s="539" t="s">
        <v>2107</v>
      </c>
      <c r="C9" s="539"/>
      <c r="D9" s="539"/>
      <c r="E9" s="539"/>
      <c r="F9" s="539"/>
      <c r="G9" s="539"/>
    </row>
    <row r="10" spans="1:13" ht="36.75" customHeight="1" x14ac:dyDescent="0.25">
      <c r="A10" s="399">
        <v>1</v>
      </c>
      <c r="B10" s="403" t="s">
        <v>2103</v>
      </c>
      <c r="C10" s="405" t="s">
        <v>2071</v>
      </c>
      <c r="D10" s="405">
        <v>75799</v>
      </c>
      <c r="E10" s="405">
        <v>76559</v>
      </c>
      <c r="F10" s="405">
        <v>77004</v>
      </c>
      <c r="G10" s="405">
        <v>77767</v>
      </c>
    </row>
    <row r="11" spans="1:13" ht="48.75" customHeight="1" x14ac:dyDescent="0.25">
      <c r="A11" s="399">
        <v>2</v>
      </c>
      <c r="B11" s="403" t="s">
        <v>2104</v>
      </c>
      <c r="C11" s="405" t="s">
        <v>2071</v>
      </c>
      <c r="D11" s="405">
        <v>53799</v>
      </c>
      <c r="E11" s="405">
        <v>54559</v>
      </c>
      <c r="F11" s="405">
        <v>55004</v>
      </c>
      <c r="G11" s="405">
        <v>55767</v>
      </c>
    </row>
  </sheetData>
  <mergeCells count="3">
    <mergeCell ref="E1:G1"/>
    <mergeCell ref="B2:G2"/>
    <mergeCell ref="B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A2635-89B3-4EF0-8F2A-F8F22CE17529}">
  <dimension ref="A1:Q243"/>
  <sheetViews>
    <sheetView topLeftCell="B1" workbookViewId="0">
      <selection activeCell="Q1" sqref="Q1"/>
    </sheetView>
  </sheetViews>
  <sheetFormatPr defaultRowHeight="15" x14ac:dyDescent="0.25"/>
  <cols>
    <col min="1" max="1" width="5" style="255" hidden="1" customWidth="1"/>
    <col min="2" max="2" width="6.7109375" style="255" customWidth="1"/>
    <col min="3" max="3" width="10.85546875" style="255" customWidth="1"/>
    <col min="4" max="4" width="45.28515625" style="255" customWidth="1"/>
    <col min="5" max="5" width="8.85546875" style="255" hidden="1" customWidth="1"/>
    <col min="6" max="6" width="6.7109375" style="126" hidden="1" customWidth="1"/>
    <col min="7" max="7" width="9.28515625" style="126" hidden="1" customWidth="1"/>
    <col min="8" max="10" width="6.42578125" style="255" hidden="1" customWidth="1"/>
    <col min="11" max="14" width="6.7109375" style="255" hidden="1" customWidth="1"/>
    <col min="15" max="15" width="10" style="255" hidden="1" customWidth="1"/>
    <col min="16" max="16" width="16.140625" style="255" hidden="1" customWidth="1"/>
    <col min="17" max="17" width="22.5703125" style="256" customWidth="1"/>
    <col min="18" max="16384" width="9.140625" style="255"/>
  </cols>
  <sheetData>
    <row r="1" spans="1:17" x14ac:dyDescent="0.25">
      <c r="Q1" s="296" t="s">
        <v>1214</v>
      </c>
    </row>
    <row r="4" spans="1:17" ht="60" customHeight="1" x14ac:dyDescent="0.25">
      <c r="B4" s="430" t="s">
        <v>1176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</row>
    <row r="5" spans="1:17" s="288" customFormat="1" ht="5.25" customHeight="1" x14ac:dyDescent="0.25">
      <c r="A5" s="284"/>
      <c r="B5" s="284"/>
      <c r="C5" s="284"/>
      <c r="D5" s="285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15"/>
      <c r="P5" s="215"/>
      <c r="Q5" s="287"/>
    </row>
    <row r="6" spans="1:17" ht="75" customHeight="1" x14ac:dyDescent="0.25">
      <c r="A6" s="447" t="s">
        <v>876</v>
      </c>
      <c r="B6" s="447" t="s">
        <v>1</v>
      </c>
      <c r="C6" s="447" t="s">
        <v>2</v>
      </c>
      <c r="D6" s="449" t="s">
        <v>3</v>
      </c>
      <c r="E6" s="450" t="s">
        <v>877</v>
      </c>
      <c r="F6" s="446" t="s">
        <v>878</v>
      </c>
      <c r="G6" s="463" t="s">
        <v>879</v>
      </c>
      <c r="H6" s="434" t="s">
        <v>880</v>
      </c>
      <c r="I6" s="434"/>
      <c r="J6" s="434"/>
      <c r="K6" s="446" t="s">
        <v>8</v>
      </c>
      <c r="L6" s="466"/>
      <c r="M6" s="466"/>
      <c r="N6" s="467"/>
      <c r="O6" s="461" t="s">
        <v>881</v>
      </c>
      <c r="P6" s="462"/>
      <c r="Q6" s="453" t="s">
        <v>1212</v>
      </c>
    </row>
    <row r="7" spans="1:17" ht="15.75" hidden="1" customHeight="1" x14ac:dyDescent="0.25">
      <c r="A7" s="447"/>
      <c r="B7" s="447"/>
      <c r="C7" s="447"/>
      <c r="D7" s="449"/>
      <c r="E7" s="450"/>
      <c r="F7" s="446"/>
      <c r="G7" s="464"/>
      <c r="H7" s="435"/>
      <c r="I7" s="435"/>
      <c r="J7" s="435"/>
      <c r="K7" s="458" t="s">
        <v>10</v>
      </c>
      <c r="L7" s="459"/>
      <c r="M7" s="459"/>
      <c r="N7" s="460"/>
      <c r="O7" s="456" t="s">
        <v>11</v>
      </c>
      <c r="P7" s="457"/>
      <c r="Q7" s="454"/>
    </row>
    <row r="8" spans="1:17" s="126" customFormat="1" ht="15.75" customHeight="1" x14ac:dyDescent="0.25">
      <c r="A8" s="447"/>
      <c r="B8" s="447"/>
      <c r="C8" s="447"/>
      <c r="D8" s="449"/>
      <c r="E8" s="450"/>
      <c r="F8" s="446"/>
      <c r="G8" s="464"/>
      <c r="H8" s="435"/>
      <c r="I8" s="435"/>
      <c r="J8" s="435"/>
      <c r="K8" s="446" t="s">
        <v>12</v>
      </c>
      <c r="L8" s="463" t="s">
        <v>13</v>
      </c>
      <c r="M8" s="434" t="s">
        <v>14</v>
      </c>
      <c r="N8" s="434" t="s">
        <v>15</v>
      </c>
      <c r="O8" s="456" t="s">
        <v>17</v>
      </c>
      <c r="P8" s="457"/>
      <c r="Q8" s="454"/>
    </row>
    <row r="9" spans="1:17" ht="53.25" customHeight="1" x14ac:dyDescent="0.25">
      <c r="A9" s="448"/>
      <c r="B9" s="448"/>
      <c r="C9" s="448"/>
      <c r="D9" s="449"/>
      <c r="E9" s="450"/>
      <c r="F9" s="446"/>
      <c r="G9" s="465"/>
      <c r="H9" s="436"/>
      <c r="I9" s="436"/>
      <c r="J9" s="436"/>
      <c r="K9" s="446"/>
      <c r="L9" s="465"/>
      <c r="M9" s="436"/>
      <c r="N9" s="436"/>
      <c r="O9" s="266" t="s">
        <v>18</v>
      </c>
      <c r="P9" s="267" t="s">
        <v>19</v>
      </c>
      <c r="Q9" s="455"/>
    </row>
    <row r="10" spans="1:17" hidden="1" x14ac:dyDescent="0.25">
      <c r="A10" s="268"/>
      <c r="B10" s="268"/>
      <c r="C10" s="268"/>
      <c r="D10" s="134"/>
      <c r="E10" s="135"/>
      <c r="F10" s="144"/>
      <c r="G10" s="216"/>
      <c r="H10" s="144"/>
      <c r="I10" s="216"/>
      <c r="J10" s="216"/>
      <c r="K10" s="144"/>
      <c r="L10" s="269"/>
      <c r="M10" s="269"/>
      <c r="N10" s="269"/>
      <c r="O10" s="270"/>
      <c r="P10" s="270">
        <v>1</v>
      </c>
      <c r="Q10" s="265"/>
    </row>
    <row r="11" spans="1:17" hidden="1" x14ac:dyDescent="0.25">
      <c r="A11" s="271">
        <v>1</v>
      </c>
      <c r="B11" s="271">
        <v>1</v>
      </c>
      <c r="C11" s="272" t="s">
        <v>882</v>
      </c>
      <c r="D11" s="141" t="s">
        <v>21</v>
      </c>
      <c r="E11" s="142"/>
      <c r="F11" s="143"/>
      <c r="G11" s="23"/>
      <c r="H11" s="143"/>
      <c r="I11" s="216"/>
      <c r="J11" s="216"/>
      <c r="K11" s="143"/>
      <c r="L11" s="217"/>
      <c r="M11" s="217"/>
      <c r="N11" s="217"/>
      <c r="O11" s="218"/>
      <c r="P11" s="257"/>
      <c r="Q11" s="265"/>
    </row>
    <row r="12" spans="1:17" x14ac:dyDescent="0.25">
      <c r="A12" s="271">
        <v>2</v>
      </c>
      <c r="B12" s="271"/>
      <c r="C12" s="272" t="s">
        <v>883</v>
      </c>
      <c r="D12" s="168" t="s">
        <v>24</v>
      </c>
      <c r="E12" s="142"/>
      <c r="F12" s="143"/>
      <c r="G12" s="143"/>
      <c r="H12" s="143"/>
      <c r="I12" s="216"/>
      <c r="J12" s="216"/>
      <c r="K12" s="217"/>
      <c r="L12" s="217"/>
      <c r="M12" s="217"/>
      <c r="N12" s="217"/>
      <c r="O12" s="219">
        <f t="shared" ref="O12:P12" si="0">SUM(O13:O22)</f>
        <v>280</v>
      </c>
      <c r="P12" s="258">
        <f t="shared" si="0"/>
        <v>3580241.6831999999</v>
      </c>
      <c r="Q12" s="265"/>
    </row>
    <row r="13" spans="1:17" ht="30" x14ac:dyDescent="0.25">
      <c r="A13" s="268"/>
      <c r="B13" s="277">
        <v>1</v>
      </c>
      <c r="C13" s="273" t="s">
        <v>884</v>
      </c>
      <c r="D13" s="170" t="s">
        <v>885</v>
      </c>
      <c r="E13" s="183">
        <v>13916</v>
      </c>
      <c r="F13" s="43">
        <v>0.83</v>
      </c>
      <c r="G13" s="148"/>
      <c r="H13" s="220">
        <v>1</v>
      </c>
      <c r="I13" s="221"/>
      <c r="J13" s="221"/>
      <c r="K13" s="33">
        <v>1.4</v>
      </c>
      <c r="L13" s="33">
        <v>1.68</v>
      </c>
      <c r="M13" s="33">
        <v>2.23</v>
      </c>
      <c r="N13" s="34">
        <v>2.57</v>
      </c>
      <c r="O13" s="36">
        <v>82</v>
      </c>
      <c r="P13" s="37">
        <f>O13*$E13*$F13*$H13*$L13*$P$10</f>
        <v>1591166.5728</v>
      </c>
      <c r="Q13" s="265">
        <f>P13/O13</f>
        <v>19404.470399999998</v>
      </c>
    </row>
    <row r="14" spans="1:17" x14ac:dyDescent="0.25">
      <c r="A14" s="268"/>
      <c r="B14" s="277">
        <v>2</v>
      </c>
      <c r="C14" s="273" t="s">
        <v>886</v>
      </c>
      <c r="D14" s="170" t="s">
        <v>887</v>
      </c>
      <c r="E14" s="183">
        <v>13916</v>
      </c>
      <c r="F14" s="43">
        <v>0.66</v>
      </c>
      <c r="G14" s="148"/>
      <c r="H14" s="220">
        <v>1</v>
      </c>
      <c r="I14" s="221"/>
      <c r="J14" s="221"/>
      <c r="K14" s="33">
        <v>1.4</v>
      </c>
      <c r="L14" s="33">
        <v>1.68</v>
      </c>
      <c r="M14" s="33">
        <v>2.23</v>
      </c>
      <c r="N14" s="34">
        <v>2.57</v>
      </c>
      <c r="O14" s="36">
        <v>46</v>
      </c>
      <c r="P14" s="37">
        <f>O14*$E14*$F14*$H14*$L14*$P$10</f>
        <v>709782.79680000001</v>
      </c>
      <c r="Q14" s="265">
        <f t="shared" ref="Q14:Q77" si="1">P14/O14</f>
        <v>15430.060800000001</v>
      </c>
    </row>
    <row r="15" spans="1:17" ht="30" x14ac:dyDescent="0.25">
      <c r="A15" s="268"/>
      <c r="B15" s="277">
        <v>3</v>
      </c>
      <c r="C15" s="273" t="s">
        <v>888</v>
      </c>
      <c r="D15" s="170" t="s">
        <v>44</v>
      </c>
      <c r="E15" s="183">
        <v>13916</v>
      </c>
      <c r="F15" s="33">
        <v>0.71</v>
      </c>
      <c r="G15" s="148"/>
      <c r="H15" s="220">
        <v>1</v>
      </c>
      <c r="I15" s="221"/>
      <c r="J15" s="221"/>
      <c r="K15" s="33">
        <v>1.4</v>
      </c>
      <c r="L15" s="33">
        <v>1.68</v>
      </c>
      <c r="M15" s="33">
        <v>2.23</v>
      </c>
      <c r="N15" s="34">
        <v>2.57</v>
      </c>
      <c r="O15" s="36">
        <v>12</v>
      </c>
      <c r="P15" s="37">
        <f>O15*$E15*$F15*$H15*$L15*$P$10</f>
        <v>199188.05759999997</v>
      </c>
      <c r="Q15" s="265">
        <f t="shared" si="1"/>
        <v>16599.004799999999</v>
      </c>
    </row>
    <row r="16" spans="1:17" ht="30" hidden="1" x14ac:dyDescent="0.25">
      <c r="A16" s="268"/>
      <c r="B16" s="277">
        <v>4</v>
      </c>
      <c r="C16" s="273" t="s">
        <v>889</v>
      </c>
      <c r="D16" s="170" t="s">
        <v>46</v>
      </c>
      <c r="E16" s="183">
        <v>13916</v>
      </c>
      <c r="F16" s="33">
        <v>1.06</v>
      </c>
      <c r="G16" s="148"/>
      <c r="H16" s="220">
        <v>1</v>
      </c>
      <c r="I16" s="221"/>
      <c r="J16" s="221"/>
      <c r="K16" s="33">
        <v>1.4</v>
      </c>
      <c r="L16" s="33">
        <v>1.68</v>
      </c>
      <c r="M16" s="33">
        <v>2.23</v>
      </c>
      <c r="N16" s="34">
        <v>2.57</v>
      </c>
      <c r="O16" s="36"/>
      <c r="P16" s="37">
        <f>O16*$E16*$F16*$H16*$L16*$P$10</f>
        <v>0</v>
      </c>
      <c r="Q16" s="265" t="e">
        <f t="shared" si="1"/>
        <v>#DIV/0!</v>
      </c>
    </row>
    <row r="17" spans="1:17" ht="30" x14ac:dyDescent="0.25">
      <c r="A17" s="268"/>
      <c r="B17" s="277">
        <v>5</v>
      </c>
      <c r="C17" s="273" t="s">
        <v>890</v>
      </c>
      <c r="D17" s="170" t="s">
        <v>891</v>
      </c>
      <c r="E17" s="183">
        <v>13916</v>
      </c>
      <c r="F17" s="33">
        <v>0.33</v>
      </c>
      <c r="G17" s="148"/>
      <c r="H17" s="220">
        <v>1</v>
      </c>
      <c r="I17" s="221"/>
      <c r="J17" s="221"/>
      <c r="K17" s="33">
        <v>1.4</v>
      </c>
      <c r="L17" s="33">
        <v>1.68</v>
      </c>
      <c r="M17" s="33">
        <v>2.23</v>
      </c>
      <c r="N17" s="34">
        <v>2.57</v>
      </c>
      <c r="O17" s="118">
        <v>140</v>
      </c>
      <c r="P17" s="37">
        <f>O17*$E17*$F17*$H17*$L17*$P$10</f>
        <v>1080104.2560000001</v>
      </c>
      <c r="Q17" s="265">
        <f t="shared" si="1"/>
        <v>7715.0304000000006</v>
      </c>
    </row>
    <row r="18" spans="1:17" hidden="1" x14ac:dyDescent="0.25">
      <c r="A18" s="268"/>
      <c r="B18" s="277">
        <v>6</v>
      </c>
      <c r="C18" s="273" t="s">
        <v>892</v>
      </c>
      <c r="D18" s="170" t="s">
        <v>893</v>
      </c>
      <c r="E18" s="183">
        <v>13916</v>
      </c>
      <c r="F18" s="33">
        <v>0.38</v>
      </c>
      <c r="G18" s="148"/>
      <c r="H18" s="220">
        <v>1</v>
      </c>
      <c r="I18" s="221"/>
      <c r="J18" s="221"/>
      <c r="K18" s="33">
        <v>1.4</v>
      </c>
      <c r="L18" s="33">
        <v>1.68</v>
      </c>
      <c r="M18" s="33">
        <v>2.23</v>
      </c>
      <c r="N18" s="34">
        <v>2.57</v>
      </c>
      <c r="O18" s="118"/>
      <c r="P18" s="37"/>
      <c r="Q18" s="265" t="e">
        <f t="shared" si="1"/>
        <v>#DIV/0!</v>
      </c>
    </row>
    <row r="19" spans="1:17" s="290" customFormat="1" ht="30" hidden="1" x14ac:dyDescent="0.25">
      <c r="A19" s="289"/>
      <c r="B19" s="277">
        <v>7</v>
      </c>
      <c r="C19" s="274" t="s">
        <v>894</v>
      </c>
      <c r="D19" s="28" t="s">
        <v>895</v>
      </c>
      <c r="E19" s="183">
        <v>13916</v>
      </c>
      <c r="F19" s="155">
        <v>1.7</v>
      </c>
      <c r="G19" s="148"/>
      <c r="H19" s="220">
        <v>1</v>
      </c>
      <c r="I19" s="223"/>
      <c r="J19" s="223"/>
      <c r="K19" s="224">
        <v>1.4</v>
      </c>
      <c r="L19" s="224">
        <v>1.68</v>
      </c>
      <c r="M19" s="224">
        <v>2.23</v>
      </c>
      <c r="N19" s="225">
        <v>2.57</v>
      </c>
      <c r="O19" s="226"/>
      <c r="P19" s="37"/>
      <c r="Q19" s="265" t="e">
        <f t="shared" si="1"/>
        <v>#DIV/0!</v>
      </c>
    </row>
    <row r="20" spans="1:17" s="290" customFormat="1" ht="30" hidden="1" x14ac:dyDescent="0.25">
      <c r="A20" s="289"/>
      <c r="B20" s="277">
        <v>8</v>
      </c>
      <c r="C20" s="274" t="s">
        <v>896</v>
      </c>
      <c r="D20" s="28" t="s">
        <v>897</v>
      </c>
      <c r="E20" s="183">
        <v>13916</v>
      </c>
      <c r="F20" s="155">
        <v>5.38</v>
      </c>
      <c r="G20" s="148"/>
      <c r="H20" s="220">
        <v>1</v>
      </c>
      <c r="I20" s="223"/>
      <c r="J20" s="223"/>
      <c r="K20" s="224">
        <v>1.4</v>
      </c>
      <c r="L20" s="224">
        <v>1.68</v>
      </c>
      <c r="M20" s="224">
        <v>2.23</v>
      </c>
      <c r="N20" s="225">
        <v>2.57</v>
      </c>
      <c r="O20" s="226"/>
      <c r="P20" s="37"/>
      <c r="Q20" s="265" t="e">
        <f t="shared" si="1"/>
        <v>#DIV/0!</v>
      </c>
    </row>
    <row r="21" spans="1:17" s="290" customFormat="1" ht="30" hidden="1" x14ac:dyDescent="0.25">
      <c r="A21" s="289"/>
      <c r="B21" s="277">
        <v>9</v>
      </c>
      <c r="C21" s="274" t="s">
        <v>898</v>
      </c>
      <c r="D21" s="28" t="s">
        <v>899</v>
      </c>
      <c r="E21" s="183">
        <v>13916</v>
      </c>
      <c r="F21" s="155">
        <v>8.9600000000000009</v>
      </c>
      <c r="G21" s="148"/>
      <c r="H21" s="227">
        <v>1.113</v>
      </c>
      <c r="I21" s="50"/>
      <c r="J21" s="158"/>
      <c r="K21" s="224">
        <v>1.4</v>
      </c>
      <c r="L21" s="224">
        <v>1.68</v>
      </c>
      <c r="M21" s="224">
        <v>2.23</v>
      </c>
      <c r="N21" s="225">
        <v>2.57</v>
      </c>
      <c r="O21" s="226"/>
      <c r="P21" s="37"/>
      <c r="Q21" s="265" t="e">
        <f t="shared" si="1"/>
        <v>#DIV/0!</v>
      </c>
    </row>
    <row r="22" spans="1:17" s="290" customFormat="1" ht="30" hidden="1" x14ac:dyDescent="0.25">
      <c r="A22" s="289"/>
      <c r="B22" s="277">
        <v>10</v>
      </c>
      <c r="C22" s="274" t="s">
        <v>900</v>
      </c>
      <c r="D22" s="28" t="s">
        <v>901</v>
      </c>
      <c r="E22" s="183">
        <v>13916</v>
      </c>
      <c r="F22" s="155">
        <v>9.86</v>
      </c>
      <c r="G22" s="148"/>
      <c r="H22" s="220">
        <v>1</v>
      </c>
      <c r="I22" s="223"/>
      <c r="J22" s="223"/>
      <c r="K22" s="224">
        <v>1.4</v>
      </c>
      <c r="L22" s="224">
        <v>1.68</v>
      </c>
      <c r="M22" s="224">
        <v>2.23</v>
      </c>
      <c r="N22" s="225">
        <v>2.57</v>
      </c>
      <c r="O22" s="226"/>
      <c r="P22" s="37"/>
      <c r="Q22" s="265" t="e">
        <f t="shared" si="1"/>
        <v>#DIV/0!</v>
      </c>
    </row>
    <row r="23" spans="1:17" s="291" customFormat="1" hidden="1" x14ac:dyDescent="0.25">
      <c r="A23" s="275">
        <v>3</v>
      </c>
      <c r="B23" s="280"/>
      <c r="C23" s="272" t="s">
        <v>902</v>
      </c>
      <c r="D23" s="228" t="s">
        <v>51</v>
      </c>
      <c r="E23" s="229">
        <v>13916</v>
      </c>
      <c r="F23" s="230"/>
      <c r="G23" s="161"/>
      <c r="H23" s="143"/>
      <c r="I23" s="11"/>
      <c r="J23" s="11"/>
      <c r="K23" s="40">
        <v>1.4</v>
      </c>
      <c r="L23" s="40">
        <v>1.68</v>
      </c>
      <c r="M23" s="40">
        <v>2.23</v>
      </c>
      <c r="N23" s="41">
        <v>2.57</v>
      </c>
      <c r="O23" s="231">
        <f t="shared" ref="O23:P23" si="2">O24</f>
        <v>0</v>
      </c>
      <c r="P23" s="259">
        <f t="shared" si="2"/>
        <v>0</v>
      </c>
      <c r="Q23" s="265" t="e">
        <f t="shared" si="1"/>
        <v>#DIV/0!</v>
      </c>
    </row>
    <row r="24" spans="1:17" ht="30" hidden="1" x14ac:dyDescent="0.25">
      <c r="A24" s="268"/>
      <c r="B24" s="277">
        <v>11</v>
      </c>
      <c r="C24" s="273" t="s">
        <v>903</v>
      </c>
      <c r="D24" s="28" t="s">
        <v>53</v>
      </c>
      <c r="E24" s="183">
        <v>13916</v>
      </c>
      <c r="F24" s="48">
        <v>0.98</v>
      </c>
      <c r="G24" s="148"/>
      <c r="H24" s="220">
        <v>1</v>
      </c>
      <c r="I24" s="221"/>
      <c r="J24" s="221"/>
      <c r="K24" s="33">
        <v>1.4</v>
      </c>
      <c r="L24" s="33">
        <v>1.68</v>
      </c>
      <c r="M24" s="33">
        <v>2.23</v>
      </c>
      <c r="N24" s="34">
        <v>2.57</v>
      </c>
      <c r="O24" s="118"/>
      <c r="P24" s="37">
        <f>O24*$E24*$F24*$H24*$L24*$P$10</f>
        <v>0</v>
      </c>
      <c r="Q24" s="265" t="e">
        <f t="shared" si="1"/>
        <v>#DIV/0!</v>
      </c>
    </row>
    <row r="25" spans="1:17" s="291" customFormat="1" hidden="1" x14ac:dyDescent="0.25">
      <c r="A25" s="275">
        <v>4</v>
      </c>
      <c r="B25" s="280"/>
      <c r="C25" s="272" t="s">
        <v>904</v>
      </c>
      <c r="D25" s="228" t="s">
        <v>56</v>
      </c>
      <c r="E25" s="229">
        <v>13916</v>
      </c>
      <c r="F25" s="230"/>
      <c r="G25" s="161"/>
      <c r="H25" s="143"/>
      <c r="I25" s="11"/>
      <c r="J25" s="11"/>
      <c r="K25" s="232"/>
      <c r="L25" s="232"/>
      <c r="M25" s="232"/>
      <c r="N25" s="41">
        <v>2.57</v>
      </c>
      <c r="O25" s="233">
        <f t="shared" ref="O25:P25" si="3">O26</f>
        <v>0</v>
      </c>
      <c r="P25" s="260">
        <f t="shared" si="3"/>
        <v>0</v>
      </c>
      <c r="Q25" s="265" t="e">
        <f t="shared" si="1"/>
        <v>#DIV/0!</v>
      </c>
    </row>
    <row r="26" spans="1:17" s="126" customFormat="1" hidden="1" x14ac:dyDescent="0.25">
      <c r="A26" s="139"/>
      <c r="B26" s="189">
        <v>12</v>
      </c>
      <c r="C26" s="273" t="s">
        <v>905</v>
      </c>
      <c r="D26" s="170" t="s">
        <v>906</v>
      </c>
      <c r="E26" s="183">
        <v>13916</v>
      </c>
      <c r="F26" s="33">
        <v>0.89</v>
      </c>
      <c r="G26" s="148"/>
      <c r="H26" s="31">
        <v>1</v>
      </c>
      <c r="I26" s="32"/>
      <c r="J26" s="32"/>
      <c r="K26" s="33">
        <v>1.4</v>
      </c>
      <c r="L26" s="33">
        <v>1.68</v>
      </c>
      <c r="M26" s="33">
        <v>2.23</v>
      </c>
      <c r="N26" s="34">
        <v>2.57</v>
      </c>
      <c r="O26" s="36"/>
      <c r="P26" s="37">
        <f>O26*$E26*$F26*$H26*$L26*$P$10</f>
        <v>0</v>
      </c>
      <c r="Q26" s="265" t="e">
        <f t="shared" si="1"/>
        <v>#DIV/0!</v>
      </c>
    </row>
    <row r="27" spans="1:17" hidden="1" x14ac:dyDescent="0.25">
      <c r="A27" s="271">
        <v>5</v>
      </c>
      <c r="B27" s="281"/>
      <c r="C27" s="272" t="s">
        <v>907</v>
      </c>
      <c r="D27" s="168" t="s">
        <v>69</v>
      </c>
      <c r="E27" s="229">
        <v>13916</v>
      </c>
      <c r="F27" s="92"/>
      <c r="G27" s="161"/>
      <c r="H27" s="143"/>
      <c r="I27" s="11"/>
      <c r="J27" s="11"/>
      <c r="K27" s="40">
        <v>1.4</v>
      </c>
      <c r="L27" s="40">
        <v>1.68</v>
      </c>
      <c r="M27" s="40">
        <v>2.23</v>
      </c>
      <c r="N27" s="41">
        <v>2.57</v>
      </c>
      <c r="O27" s="85">
        <f t="shared" ref="O27:P27" si="4">SUM(O28:O30)</f>
        <v>0</v>
      </c>
      <c r="P27" s="261">
        <f t="shared" si="4"/>
        <v>0</v>
      </c>
      <c r="Q27" s="265" t="e">
        <f t="shared" si="1"/>
        <v>#DIV/0!</v>
      </c>
    </row>
    <row r="28" spans="1:17" ht="15.75" hidden="1" x14ac:dyDescent="0.25">
      <c r="A28" s="268"/>
      <c r="B28" s="277">
        <v>13</v>
      </c>
      <c r="C28" s="273" t="s">
        <v>908</v>
      </c>
      <c r="D28" s="28" t="s">
        <v>909</v>
      </c>
      <c r="E28" s="183">
        <v>13916</v>
      </c>
      <c r="F28" s="43">
        <v>0.91</v>
      </c>
      <c r="G28" s="148"/>
      <c r="H28" s="220">
        <v>1</v>
      </c>
      <c r="I28" s="221"/>
      <c r="J28" s="221"/>
      <c r="K28" s="33">
        <v>1.4</v>
      </c>
      <c r="L28" s="33">
        <v>1.68</v>
      </c>
      <c r="M28" s="33">
        <v>2.23</v>
      </c>
      <c r="N28" s="34">
        <v>2.57</v>
      </c>
      <c r="O28" s="151"/>
      <c r="P28" s="37">
        <f>O28*$E28*$F28*$H28*$L28*$P$10</f>
        <v>0</v>
      </c>
      <c r="Q28" s="265" t="e">
        <f t="shared" si="1"/>
        <v>#DIV/0!</v>
      </c>
    </row>
    <row r="29" spans="1:17" hidden="1" x14ac:dyDescent="0.25">
      <c r="A29" s="268"/>
      <c r="B29" s="277">
        <v>14</v>
      </c>
      <c r="C29" s="273" t="s">
        <v>910</v>
      </c>
      <c r="D29" s="28" t="s">
        <v>911</v>
      </c>
      <c r="E29" s="183">
        <v>13916</v>
      </c>
      <c r="F29" s="43">
        <v>2.41</v>
      </c>
      <c r="G29" s="148"/>
      <c r="H29" s="220">
        <v>1</v>
      </c>
      <c r="I29" s="221"/>
      <c r="J29" s="221"/>
      <c r="K29" s="33">
        <v>1.4</v>
      </c>
      <c r="L29" s="33">
        <v>1.68</v>
      </c>
      <c r="M29" s="33">
        <v>2.23</v>
      </c>
      <c r="N29" s="34">
        <v>2.57</v>
      </c>
      <c r="O29" s="222"/>
      <c r="P29" s="37">
        <f>O29*$E29*$F29*$H29*$L29*$P$10</f>
        <v>0</v>
      </c>
      <c r="Q29" s="265" t="e">
        <f t="shared" si="1"/>
        <v>#DIV/0!</v>
      </c>
    </row>
    <row r="30" spans="1:17" ht="30" hidden="1" x14ac:dyDescent="0.25">
      <c r="A30" s="268"/>
      <c r="B30" s="277">
        <v>15</v>
      </c>
      <c r="C30" s="273" t="s">
        <v>912</v>
      </c>
      <c r="D30" s="28" t="s">
        <v>81</v>
      </c>
      <c r="E30" s="183">
        <v>13916</v>
      </c>
      <c r="F30" s="43">
        <v>3.73</v>
      </c>
      <c r="G30" s="148"/>
      <c r="H30" s="220">
        <v>1</v>
      </c>
      <c r="I30" s="221"/>
      <c r="J30" s="221"/>
      <c r="K30" s="81">
        <v>1.4</v>
      </c>
      <c r="L30" s="81">
        <v>1.68</v>
      </c>
      <c r="M30" s="81">
        <v>2.23</v>
      </c>
      <c r="N30" s="82">
        <v>2.57</v>
      </c>
      <c r="O30" s="186"/>
      <c r="P30" s="262"/>
      <c r="Q30" s="265" t="e">
        <f t="shared" si="1"/>
        <v>#DIV/0!</v>
      </c>
    </row>
    <row r="31" spans="1:17" s="292" customFormat="1" hidden="1" x14ac:dyDescent="0.25">
      <c r="A31" s="276">
        <v>6</v>
      </c>
      <c r="B31" s="282"/>
      <c r="C31" s="272" t="s">
        <v>913</v>
      </c>
      <c r="D31" s="168" t="s">
        <v>914</v>
      </c>
      <c r="E31" s="229">
        <v>13916</v>
      </c>
      <c r="F31" s="92"/>
      <c r="G31" s="161"/>
      <c r="H31" s="143"/>
      <c r="I31" s="11"/>
      <c r="J31" s="11"/>
      <c r="K31" s="47"/>
      <c r="L31" s="47"/>
      <c r="M31" s="47"/>
      <c r="N31" s="41">
        <v>2.57</v>
      </c>
      <c r="O31" s="85">
        <f t="shared" ref="O31:P31" si="5">SUM(O33:O36)</f>
        <v>0</v>
      </c>
      <c r="P31" s="261">
        <f t="shared" si="5"/>
        <v>0</v>
      </c>
      <c r="Q31" s="265" t="e">
        <f t="shared" si="1"/>
        <v>#DIV/0!</v>
      </c>
    </row>
    <row r="32" spans="1:17" s="126" customFormat="1" ht="15.75" hidden="1" x14ac:dyDescent="0.25">
      <c r="A32" s="139"/>
      <c r="B32" s="189"/>
      <c r="C32" s="273" t="s">
        <v>1177</v>
      </c>
      <c r="D32" s="28" t="s">
        <v>1178</v>
      </c>
      <c r="E32" s="183">
        <v>13916</v>
      </c>
      <c r="F32" s="43">
        <v>1.54</v>
      </c>
      <c r="G32" s="148"/>
      <c r="H32" s="31">
        <v>1</v>
      </c>
      <c r="I32" s="32"/>
      <c r="J32" s="32"/>
      <c r="K32" s="33">
        <v>1.4</v>
      </c>
      <c r="L32" s="33">
        <v>1.68</v>
      </c>
      <c r="M32" s="33">
        <v>2.23</v>
      </c>
      <c r="N32" s="34">
        <v>2.57</v>
      </c>
      <c r="O32" s="173"/>
      <c r="P32" s="37">
        <f>O32*$E32*$F32*$H32*$L32*$P$10</f>
        <v>0</v>
      </c>
      <c r="Q32" s="265" t="e">
        <f t="shared" si="1"/>
        <v>#DIV/0!</v>
      </c>
    </row>
    <row r="33" spans="1:17" s="126" customFormat="1" ht="30" hidden="1" x14ac:dyDescent="0.25">
      <c r="A33" s="139"/>
      <c r="B33" s="277">
        <v>16</v>
      </c>
      <c r="C33" s="268" t="s">
        <v>915</v>
      </c>
      <c r="D33" s="273" t="s">
        <v>90</v>
      </c>
      <c r="E33" s="183">
        <v>13916</v>
      </c>
      <c r="F33" s="268">
        <v>0.35</v>
      </c>
      <c r="G33" s="234">
        <v>0.97440000000000004</v>
      </c>
      <c r="H33" s="31">
        <v>1</v>
      </c>
      <c r="I33" s="32"/>
      <c r="J33" s="32"/>
      <c r="K33" s="33">
        <v>1.4</v>
      </c>
      <c r="L33" s="33">
        <v>1.68</v>
      </c>
      <c r="M33" s="33">
        <v>2.23</v>
      </c>
      <c r="N33" s="34">
        <v>2.57</v>
      </c>
      <c r="O33" s="173"/>
      <c r="P33" s="263">
        <f>(O33*$E33*$F33*((1-$G33)+$G33*$L33*$H33))</f>
        <v>0</v>
      </c>
      <c r="Q33" s="265" t="e">
        <f t="shared" si="1"/>
        <v>#DIV/0!</v>
      </c>
    </row>
    <row r="34" spans="1:17" s="126" customFormat="1" ht="30" hidden="1" x14ac:dyDescent="0.25">
      <c r="A34" s="139"/>
      <c r="B34" s="277">
        <v>17</v>
      </c>
      <c r="C34" s="268" t="s">
        <v>916</v>
      </c>
      <c r="D34" s="273" t="s">
        <v>92</v>
      </c>
      <c r="E34" s="183">
        <v>13916</v>
      </c>
      <c r="F34" s="268">
        <v>0.97</v>
      </c>
      <c r="G34" s="234">
        <v>0.96299999999999997</v>
      </c>
      <c r="H34" s="31">
        <v>1</v>
      </c>
      <c r="I34" s="32"/>
      <c r="J34" s="32"/>
      <c r="K34" s="33">
        <v>1.4</v>
      </c>
      <c r="L34" s="33">
        <v>1.68</v>
      </c>
      <c r="M34" s="33">
        <v>2.23</v>
      </c>
      <c r="N34" s="34">
        <v>2.57</v>
      </c>
      <c r="O34" s="173"/>
      <c r="P34" s="263">
        <f t="shared" ref="P34:P36" si="6">(O34*$E34*$F34*((1-$G34)+$G34*$L34*$H34))</f>
        <v>0</v>
      </c>
      <c r="Q34" s="265" t="e">
        <f t="shared" si="1"/>
        <v>#DIV/0!</v>
      </c>
    </row>
    <row r="35" spans="1:17" s="126" customFormat="1" ht="30" hidden="1" x14ac:dyDescent="0.25">
      <c r="A35" s="139"/>
      <c r="B35" s="277">
        <v>18</v>
      </c>
      <c r="C35" s="268" t="s">
        <v>917</v>
      </c>
      <c r="D35" s="273" t="s">
        <v>94</v>
      </c>
      <c r="E35" s="183">
        <v>13916</v>
      </c>
      <c r="F35" s="268">
        <v>0.97</v>
      </c>
      <c r="G35" s="234">
        <v>0.98270000000000002</v>
      </c>
      <c r="H35" s="31">
        <v>1</v>
      </c>
      <c r="I35" s="32"/>
      <c r="J35" s="32"/>
      <c r="K35" s="33">
        <v>1.4</v>
      </c>
      <c r="L35" s="33">
        <v>1.68</v>
      </c>
      <c r="M35" s="33">
        <v>2.23</v>
      </c>
      <c r="N35" s="34">
        <v>2.57</v>
      </c>
      <c r="O35" s="173"/>
      <c r="P35" s="263">
        <f t="shared" si="6"/>
        <v>0</v>
      </c>
      <c r="Q35" s="265" t="e">
        <f t="shared" si="1"/>
        <v>#DIV/0!</v>
      </c>
    </row>
    <row r="36" spans="1:17" s="126" customFormat="1" ht="30" hidden="1" x14ac:dyDescent="0.25">
      <c r="A36" s="139"/>
      <c r="B36" s="277">
        <v>19</v>
      </c>
      <c r="C36" s="268" t="s">
        <v>918</v>
      </c>
      <c r="D36" s="273" t="s">
        <v>96</v>
      </c>
      <c r="E36" s="183">
        <v>13916</v>
      </c>
      <c r="F36" s="268">
        <v>1.95</v>
      </c>
      <c r="G36" s="234">
        <v>0.98199999999999998</v>
      </c>
      <c r="H36" s="31">
        <v>1</v>
      </c>
      <c r="I36" s="32"/>
      <c r="J36" s="32"/>
      <c r="K36" s="33">
        <v>1.4</v>
      </c>
      <c r="L36" s="33">
        <v>1.68</v>
      </c>
      <c r="M36" s="33">
        <v>2.23</v>
      </c>
      <c r="N36" s="34">
        <v>2.57</v>
      </c>
      <c r="O36" s="173"/>
      <c r="P36" s="263">
        <f t="shared" si="6"/>
        <v>0</v>
      </c>
      <c r="Q36" s="265" t="e">
        <f t="shared" si="1"/>
        <v>#DIV/0!</v>
      </c>
    </row>
    <row r="37" spans="1:17" s="292" customFormat="1" hidden="1" x14ac:dyDescent="0.25">
      <c r="A37" s="276">
        <v>7</v>
      </c>
      <c r="B37" s="282"/>
      <c r="C37" s="272" t="s">
        <v>919</v>
      </c>
      <c r="D37" s="168" t="s">
        <v>97</v>
      </c>
      <c r="E37" s="229">
        <v>13916</v>
      </c>
      <c r="F37" s="92"/>
      <c r="G37" s="161"/>
      <c r="H37" s="143"/>
      <c r="I37" s="11"/>
      <c r="J37" s="11"/>
      <c r="K37" s="47"/>
      <c r="L37" s="47"/>
      <c r="M37" s="47"/>
      <c r="N37" s="41">
        <v>2.57</v>
      </c>
      <c r="O37" s="85">
        <f t="shared" ref="O37:P37" si="7">O38</f>
        <v>0</v>
      </c>
      <c r="P37" s="261">
        <f t="shared" si="7"/>
        <v>0</v>
      </c>
      <c r="Q37" s="265" t="e">
        <f t="shared" si="1"/>
        <v>#DIV/0!</v>
      </c>
    </row>
    <row r="38" spans="1:17" s="126" customFormat="1" hidden="1" x14ac:dyDescent="0.25">
      <c r="A38" s="139"/>
      <c r="B38" s="189">
        <v>20</v>
      </c>
      <c r="C38" s="273" t="s">
        <v>920</v>
      </c>
      <c r="D38" s="28" t="s">
        <v>921</v>
      </c>
      <c r="E38" s="183">
        <v>13916</v>
      </c>
      <c r="F38" s="43">
        <v>0.98</v>
      </c>
      <c r="G38" s="148"/>
      <c r="H38" s="31">
        <v>1</v>
      </c>
      <c r="I38" s="32"/>
      <c r="J38" s="32"/>
      <c r="K38" s="33">
        <v>1.4</v>
      </c>
      <c r="L38" s="33">
        <v>1.68</v>
      </c>
      <c r="M38" s="33">
        <v>2.23</v>
      </c>
      <c r="N38" s="34">
        <v>2.57</v>
      </c>
      <c r="O38" s="222"/>
      <c r="P38" s="37">
        <f>O38*$E38*$F38*$H38*$L38*$P$10</f>
        <v>0</v>
      </c>
      <c r="Q38" s="265" t="e">
        <f t="shared" si="1"/>
        <v>#DIV/0!</v>
      </c>
    </row>
    <row r="39" spans="1:17" s="292" customFormat="1" hidden="1" x14ac:dyDescent="0.25">
      <c r="A39" s="276">
        <v>8</v>
      </c>
      <c r="B39" s="282"/>
      <c r="C39" s="272" t="s">
        <v>922</v>
      </c>
      <c r="D39" s="168" t="s">
        <v>100</v>
      </c>
      <c r="E39" s="229">
        <v>13916</v>
      </c>
      <c r="F39" s="92"/>
      <c r="G39" s="161"/>
      <c r="H39" s="143"/>
      <c r="I39" s="11"/>
      <c r="J39" s="11"/>
      <c r="K39" s="47"/>
      <c r="L39" s="47"/>
      <c r="M39" s="47"/>
      <c r="N39" s="41">
        <v>2.57</v>
      </c>
      <c r="O39" s="85">
        <f t="shared" ref="O39:P39" si="8">SUM(O40:O42)</f>
        <v>0</v>
      </c>
      <c r="P39" s="261">
        <f t="shared" si="8"/>
        <v>0</v>
      </c>
      <c r="Q39" s="265" t="e">
        <f t="shared" si="1"/>
        <v>#DIV/0!</v>
      </c>
    </row>
    <row r="40" spans="1:17" ht="45" hidden="1" x14ac:dyDescent="0.25">
      <c r="A40" s="268"/>
      <c r="B40" s="277">
        <v>21</v>
      </c>
      <c r="C40" s="273" t="s">
        <v>923</v>
      </c>
      <c r="D40" s="28" t="s">
        <v>102</v>
      </c>
      <c r="E40" s="183">
        <v>13916</v>
      </c>
      <c r="F40" s="43">
        <v>7.95</v>
      </c>
      <c r="G40" s="148"/>
      <c r="H40" s="220">
        <v>1</v>
      </c>
      <c r="I40" s="221"/>
      <c r="J40" s="221"/>
      <c r="K40" s="33">
        <v>1.4</v>
      </c>
      <c r="L40" s="33">
        <v>1.68</v>
      </c>
      <c r="M40" s="33">
        <v>2.23</v>
      </c>
      <c r="N40" s="34">
        <v>2.57</v>
      </c>
      <c r="O40" s="222"/>
      <c r="P40" s="37">
        <f>O40*$E40*$F40*$H40*$L40*$P$10</f>
        <v>0</v>
      </c>
      <c r="Q40" s="265" t="e">
        <f t="shared" si="1"/>
        <v>#DIV/0!</v>
      </c>
    </row>
    <row r="41" spans="1:17" ht="30" hidden="1" x14ac:dyDescent="0.25">
      <c r="A41" s="268"/>
      <c r="B41" s="277">
        <v>22</v>
      </c>
      <c r="C41" s="273" t="s">
        <v>924</v>
      </c>
      <c r="D41" s="170" t="s">
        <v>104</v>
      </c>
      <c r="E41" s="183">
        <v>13916</v>
      </c>
      <c r="F41" s="31">
        <v>14.23</v>
      </c>
      <c r="G41" s="148"/>
      <c r="H41" s="220">
        <v>1</v>
      </c>
      <c r="I41" s="221"/>
      <c r="J41" s="221"/>
      <c r="K41" s="81">
        <v>1.4</v>
      </c>
      <c r="L41" s="81">
        <v>1.68</v>
      </c>
      <c r="M41" s="81">
        <v>2.23</v>
      </c>
      <c r="N41" s="82">
        <v>2.57</v>
      </c>
      <c r="O41" s="186">
        <v>0</v>
      </c>
      <c r="P41" s="262"/>
      <c r="Q41" s="265" t="e">
        <f t="shared" si="1"/>
        <v>#DIV/0!</v>
      </c>
    </row>
    <row r="42" spans="1:17" ht="45" hidden="1" x14ac:dyDescent="0.25">
      <c r="A42" s="268"/>
      <c r="B42" s="277">
        <v>23</v>
      </c>
      <c r="C42" s="273" t="s">
        <v>925</v>
      </c>
      <c r="D42" s="170" t="s">
        <v>926</v>
      </c>
      <c r="E42" s="183">
        <v>13916</v>
      </c>
      <c r="F42" s="31">
        <v>10.34</v>
      </c>
      <c r="G42" s="148"/>
      <c r="H42" s="220">
        <v>1</v>
      </c>
      <c r="I42" s="221"/>
      <c r="J42" s="221"/>
      <c r="K42" s="81">
        <v>1.4</v>
      </c>
      <c r="L42" s="81">
        <v>1.68</v>
      </c>
      <c r="M42" s="81">
        <v>2.23</v>
      </c>
      <c r="N42" s="82">
        <v>2.57</v>
      </c>
      <c r="O42" s="222"/>
      <c r="P42" s="262"/>
      <c r="Q42" s="265" t="e">
        <f t="shared" si="1"/>
        <v>#DIV/0!</v>
      </c>
    </row>
    <row r="43" spans="1:17" s="292" customFormat="1" hidden="1" x14ac:dyDescent="0.25">
      <c r="A43" s="276">
        <v>9</v>
      </c>
      <c r="B43" s="282"/>
      <c r="C43" s="272" t="s">
        <v>927</v>
      </c>
      <c r="D43" s="168" t="s">
        <v>107</v>
      </c>
      <c r="E43" s="229">
        <v>13916</v>
      </c>
      <c r="F43" s="92"/>
      <c r="G43" s="161"/>
      <c r="H43" s="143"/>
      <c r="I43" s="11"/>
      <c r="J43" s="11"/>
      <c r="K43" s="47"/>
      <c r="L43" s="47"/>
      <c r="M43" s="47"/>
      <c r="N43" s="41">
        <v>2.57</v>
      </c>
      <c r="O43" s="85">
        <f t="shared" ref="O43:P43" si="9">SUM(O44:O45)</f>
        <v>0</v>
      </c>
      <c r="P43" s="261">
        <f t="shared" si="9"/>
        <v>0</v>
      </c>
      <c r="Q43" s="265" t="e">
        <f t="shared" si="1"/>
        <v>#DIV/0!</v>
      </c>
    </row>
    <row r="44" spans="1:17" hidden="1" x14ac:dyDescent="0.25">
      <c r="A44" s="268"/>
      <c r="B44" s="277">
        <v>24</v>
      </c>
      <c r="C44" s="273" t="s">
        <v>928</v>
      </c>
      <c r="D44" s="28" t="s">
        <v>929</v>
      </c>
      <c r="E44" s="183">
        <v>13916</v>
      </c>
      <c r="F44" s="43">
        <v>1.38</v>
      </c>
      <c r="G44" s="148"/>
      <c r="H44" s="32">
        <v>1</v>
      </c>
      <c r="I44" s="235"/>
      <c r="J44" s="235"/>
      <c r="K44" s="33">
        <v>1.4</v>
      </c>
      <c r="L44" s="33">
        <v>1.68</v>
      </c>
      <c r="M44" s="33">
        <v>2.23</v>
      </c>
      <c r="N44" s="34">
        <v>2.57</v>
      </c>
      <c r="O44" s="186"/>
      <c r="P44" s="37">
        <f>O44*$E44*$F44*$H44*$L44*$P$10</f>
        <v>0</v>
      </c>
      <c r="Q44" s="265" t="e">
        <f t="shared" si="1"/>
        <v>#DIV/0!</v>
      </c>
    </row>
    <row r="45" spans="1:17" ht="30" hidden="1" x14ac:dyDescent="0.25">
      <c r="A45" s="268"/>
      <c r="B45" s="277">
        <v>25</v>
      </c>
      <c r="C45" s="273" t="s">
        <v>930</v>
      </c>
      <c r="D45" s="28" t="s">
        <v>931</v>
      </c>
      <c r="E45" s="183">
        <v>13916</v>
      </c>
      <c r="F45" s="220">
        <v>2.09</v>
      </c>
      <c r="G45" s="148"/>
      <c r="H45" s="32">
        <v>1</v>
      </c>
      <c r="I45" s="235"/>
      <c r="J45" s="235"/>
      <c r="K45" s="33">
        <v>1.4</v>
      </c>
      <c r="L45" s="33">
        <v>1.68</v>
      </c>
      <c r="M45" s="33">
        <v>2.23</v>
      </c>
      <c r="N45" s="34">
        <v>2.57</v>
      </c>
      <c r="O45" s="222"/>
      <c r="P45" s="37">
        <f>O45*$E45*$F45*$H45*$L45*$P$10</f>
        <v>0</v>
      </c>
      <c r="Q45" s="265" t="e">
        <f t="shared" si="1"/>
        <v>#DIV/0!</v>
      </c>
    </row>
    <row r="46" spans="1:17" s="292" customFormat="1" hidden="1" x14ac:dyDescent="0.25">
      <c r="A46" s="276">
        <v>10</v>
      </c>
      <c r="B46" s="282"/>
      <c r="C46" s="272" t="s">
        <v>932</v>
      </c>
      <c r="D46" s="168" t="s">
        <v>128</v>
      </c>
      <c r="E46" s="229">
        <v>13916</v>
      </c>
      <c r="F46" s="92"/>
      <c r="G46" s="161"/>
      <c r="H46" s="143"/>
      <c r="I46" s="11"/>
      <c r="J46" s="11"/>
      <c r="K46" s="47"/>
      <c r="L46" s="47"/>
      <c r="M46" s="47"/>
      <c r="N46" s="175">
        <v>2.57</v>
      </c>
      <c r="O46" s="85">
        <f t="shared" ref="O46:P46" si="10">O47</f>
        <v>0</v>
      </c>
      <c r="P46" s="261">
        <f t="shared" si="10"/>
        <v>0</v>
      </c>
      <c r="Q46" s="265" t="e">
        <f t="shared" si="1"/>
        <v>#DIV/0!</v>
      </c>
    </row>
    <row r="47" spans="1:17" hidden="1" x14ac:dyDescent="0.25">
      <c r="A47" s="268"/>
      <c r="B47" s="277">
        <v>26</v>
      </c>
      <c r="C47" s="273" t="s">
        <v>933</v>
      </c>
      <c r="D47" s="28" t="s">
        <v>934</v>
      </c>
      <c r="E47" s="183">
        <v>13916</v>
      </c>
      <c r="F47" s="43">
        <v>1.6</v>
      </c>
      <c r="G47" s="148"/>
      <c r="H47" s="32">
        <v>1</v>
      </c>
      <c r="I47" s="235"/>
      <c r="J47" s="235"/>
      <c r="K47" s="33">
        <v>1.4</v>
      </c>
      <c r="L47" s="33">
        <v>1.68</v>
      </c>
      <c r="M47" s="33">
        <v>2.23</v>
      </c>
      <c r="N47" s="34">
        <v>2.57</v>
      </c>
      <c r="O47" s="186"/>
      <c r="P47" s="37">
        <f>O47*$E47*$F47*$H47*$L47*$P$10</f>
        <v>0</v>
      </c>
      <c r="Q47" s="265" t="e">
        <f t="shared" si="1"/>
        <v>#DIV/0!</v>
      </c>
    </row>
    <row r="48" spans="1:17" s="292" customFormat="1" hidden="1" x14ac:dyDescent="0.25">
      <c r="A48" s="276">
        <v>11</v>
      </c>
      <c r="B48" s="282"/>
      <c r="C48" s="272" t="s">
        <v>935</v>
      </c>
      <c r="D48" s="168" t="s">
        <v>143</v>
      </c>
      <c r="E48" s="229">
        <v>13916</v>
      </c>
      <c r="F48" s="92"/>
      <c r="G48" s="161"/>
      <c r="H48" s="143"/>
      <c r="I48" s="11"/>
      <c r="J48" s="11"/>
      <c r="K48" s="47"/>
      <c r="L48" s="47"/>
      <c r="M48" s="47"/>
      <c r="N48" s="175">
        <v>2.57</v>
      </c>
      <c r="O48" s="85">
        <f t="shared" ref="O48:P48" si="11">SUM(O49:O50)</f>
        <v>0</v>
      </c>
      <c r="P48" s="261">
        <f t="shared" si="11"/>
        <v>0</v>
      </c>
      <c r="Q48" s="265" t="e">
        <f t="shared" si="1"/>
        <v>#DIV/0!</v>
      </c>
    </row>
    <row r="49" spans="1:17" hidden="1" x14ac:dyDescent="0.25">
      <c r="A49" s="268"/>
      <c r="B49" s="277">
        <v>27</v>
      </c>
      <c r="C49" s="273" t="s">
        <v>936</v>
      </c>
      <c r="D49" s="170" t="s">
        <v>145</v>
      </c>
      <c r="E49" s="183">
        <v>13916</v>
      </c>
      <c r="F49" s="43">
        <v>1.49</v>
      </c>
      <c r="G49" s="148"/>
      <c r="H49" s="220">
        <v>1</v>
      </c>
      <c r="I49" s="221"/>
      <c r="J49" s="221"/>
      <c r="K49" s="33">
        <v>1.4</v>
      </c>
      <c r="L49" s="33">
        <v>1.68</v>
      </c>
      <c r="M49" s="33">
        <v>2.23</v>
      </c>
      <c r="N49" s="34">
        <v>2.57</v>
      </c>
      <c r="O49" s="186"/>
      <c r="P49" s="37">
        <f>O49*$E49*$F49*$H49*$L49*$P$10</f>
        <v>0</v>
      </c>
      <c r="Q49" s="265" t="e">
        <f t="shared" si="1"/>
        <v>#DIV/0!</v>
      </c>
    </row>
    <row r="50" spans="1:17" hidden="1" x14ac:dyDescent="0.25">
      <c r="A50" s="268"/>
      <c r="B50" s="277">
        <v>28</v>
      </c>
      <c r="C50" s="273" t="s">
        <v>937</v>
      </c>
      <c r="D50" s="28" t="s">
        <v>938</v>
      </c>
      <c r="E50" s="183">
        <v>13916</v>
      </c>
      <c r="F50" s="43">
        <v>1.36</v>
      </c>
      <c r="G50" s="148"/>
      <c r="H50" s="220">
        <v>1</v>
      </c>
      <c r="I50" s="221"/>
      <c r="J50" s="221"/>
      <c r="K50" s="33">
        <v>1.4</v>
      </c>
      <c r="L50" s="33">
        <v>1.68</v>
      </c>
      <c r="M50" s="33">
        <v>2.23</v>
      </c>
      <c r="N50" s="34">
        <v>2.57</v>
      </c>
      <c r="O50" s="186"/>
      <c r="P50" s="37">
        <f>O50*$E50*$F50*$H50*$L50*$P$10</f>
        <v>0</v>
      </c>
      <c r="Q50" s="265" t="e">
        <f t="shared" si="1"/>
        <v>#DIV/0!</v>
      </c>
    </row>
    <row r="51" spans="1:17" s="292" customFormat="1" x14ac:dyDescent="0.25">
      <c r="A51" s="276">
        <v>12</v>
      </c>
      <c r="B51" s="282"/>
      <c r="C51" s="272" t="s">
        <v>939</v>
      </c>
      <c r="D51" s="141" t="s">
        <v>152</v>
      </c>
      <c r="E51" s="229">
        <v>13916</v>
      </c>
      <c r="F51" s="92"/>
      <c r="G51" s="161"/>
      <c r="H51" s="143"/>
      <c r="I51" s="11"/>
      <c r="J51" s="11"/>
      <c r="K51" s="162">
        <v>1.4</v>
      </c>
      <c r="L51" s="47">
        <v>1.68</v>
      </c>
      <c r="M51" s="47">
        <v>2.23</v>
      </c>
      <c r="N51" s="175">
        <v>2.57</v>
      </c>
      <c r="O51" s="85">
        <f t="shared" ref="O51:P51" si="12">SUM(O52:O59)</f>
        <v>120</v>
      </c>
      <c r="P51" s="261">
        <f t="shared" si="12"/>
        <v>1823552.64</v>
      </c>
      <c r="Q51" s="265"/>
    </row>
    <row r="52" spans="1:17" ht="30" hidden="1" customHeight="1" x14ac:dyDescent="0.25">
      <c r="A52" s="268"/>
      <c r="B52" s="277">
        <v>29</v>
      </c>
      <c r="C52" s="273" t="s">
        <v>940</v>
      </c>
      <c r="D52" s="28" t="s">
        <v>941</v>
      </c>
      <c r="E52" s="183">
        <v>13916</v>
      </c>
      <c r="F52" s="43">
        <v>2.75</v>
      </c>
      <c r="G52" s="148"/>
      <c r="H52" s="220">
        <v>1</v>
      </c>
      <c r="I52" s="221"/>
      <c r="J52" s="221"/>
      <c r="K52" s="33">
        <v>1.4</v>
      </c>
      <c r="L52" s="33">
        <v>1.68</v>
      </c>
      <c r="M52" s="33">
        <v>2.23</v>
      </c>
      <c r="N52" s="34">
        <v>2.57</v>
      </c>
      <c r="O52" s="186"/>
      <c r="P52" s="37">
        <f t="shared" ref="P52:P59" si="13">O52*$E52*$F52*$H52*$L52*$P$10</f>
        <v>0</v>
      </c>
      <c r="Q52" s="265" t="e">
        <f t="shared" si="1"/>
        <v>#DIV/0!</v>
      </c>
    </row>
    <row r="53" spans="1:17" ht="30" hidden="1" x14ac:dyDescent="0.25">
      <c r="A53" s="268"/>
      <c r="B53" s="277">
        <v>30</v>
      </c>
      <c r="C53" s="273" t="s">
        <v>942</v>
      </c>
      <c r="D53" s="28" t="s">
        <v>943</v>
      </c>
      <c r="E53" s="183">
        <v>13916</v>
      </c>
      <c r="F53" s="43">
        <v>4.9000000000000004</v>
      </c>
      <c r="G53" s="148"/>
      <c r="H53" s="220">
        <v>1</v>
      </c>
      <c r="I53" s="221"/>
      <c r="J53" s="221"/>
      <c r="K53" s="81">
        <v>1.4</v>
      </c>
      <c r="L53" s="81">
        <v>1.68</v>
      </c>
      <c r="M53" s="81">
        <v>2.23</v>
      </c>
      <c r="N53" s="82">
        <v>2.57</v>
      </c>
      <c r="O53" s="186"/>
      <c r="P53" s="37">
        <f t="shared" si="13"/>
        <v>0</v>
      </c>
      <c r="Q53" s="265" t="e">
        <f t="shared" si="1"/>
        <v>#DIV/0!</v>
      </c>
    </row>
    <row r="54" spans="1:17" ht="30" hidden="1" x14ac:dyDescent="0.25">
      <c r="A54" s="268"/>
      <c r="B54" s="277">
        <v>31</v>
      </c>
      <c r="C54" s="273" t="s">
        <v>944</v>
      </c>
      <c r="D54" s="154" t="s">
        <v>945</v>
      </c>
      <c r="E54" s="183">
        <v>13916</v>
      </c>
      <c r="F54" s="43">
        <v>22.2</v>
      </c>
      <c r="G54" s="148"/>
      <c r="H54" s="236">
        <v>0.8</v>
      </c>
      <c r="I54" s="221"/>
      <c r="J54" s="221"/>
      <c r="K54" s="176">
        <v>1.4</v>
      </c>
      <c r="L54" s="81">
        <v>1.68</v>
      </c>
      <c r="M54" s="81">
        <v>2.23</v>
      </c>
      <c r="N54" s="82">
        <v>2.57</v>
      </c>
      <c r="O54" s="186"/>
      <c r="P54" s="37">
        <f t="shared" si="13"/>
        <v>0</v>
      </c>
      <c r="Q54" s="265" t="e">
        <f t="shared" si="1"/>
        <v>#DIV/0!</v>
      </c>
    </row>
    <row r="55" spans="1:17" hidden="1" x14ac:dyDescent="0.25">
      <c r="A55" s="268"/>
      <c r="B55" s="277">
        <v>32</v>
      </c>
      <c r="C55" s="273" t="s">
        <v>946</v>
      </c>
      <c r="D55" s="28" t="s">
        <v>947</v>
      </c>
      <c r="E55" s="183">
        <v>13916</v>
      </c>
      <c r="F55" s="43">
        <v>0.97</v>
      </c>
      <c r="G55" s="148"/>
      <c r="H55" s="220">
        <v>1</v>
      </c>
      <c r="I55" s="221"/>
      <c r="J55" s="221"/>
      <c r="K55" s="33">
        <v>1.4</v>
      </c>
      <c r="L55" s="33">
        <v>1.68</v>
      </c>
      <c r="M55" s="33">
        <v>2.23</v>
      </c>
      <c r="N55" s="34">
        <v>2.57</v>
      </c>
      <c r="O55" s="36"/>
      <c r="P55" s="37">
        <f t="shared" si="13"/>
        <v>0</v>
      </c>
      <c r="Q55" s="265" t="e">
        <f t="shared" si="1"/>
        <v>#DIV/0!</v>
      </c>
    </row>
    <row r="56" spans="1:17" ht="30" hidden="1" x14ac:dyDescent="0.25">
      <c r="A56" s="268"/>
      <c r="B56" s="277">
        <v>33</v>
      </c>
      <c r="C56" s="273" t="s">
        <v>948</v>
      </c>
      <c r="D56" s="28" t="s">
        <v>949</v>
      </c>
      <c r="E56" s="183">
        <v>13916</v>
      </c>
      <c r="F56" s="43">
        <v>1.1599999999999999</v>
      </c>
      <c r="G56" s="148"/>
      <c r="H56" s="220">
        <v>1</v>
      </c>
      <c r="I56" s="221"/>
      <c r="J56" s="221"/>
      <c r="K56" s="33">
        <v>1.4</v>
      </c>
      <c r="L56" s="33">
        <v>1.68</v>
      </c>
      <c r="M56" s="33">
        <v>2.23</v>
      </c>
      <c r="N56" s="34">
        <v>2.57</v>
      </c>
      <c r="O56" s="36"/>
      <c r="P56" s="37">
        <f t="shared" si="13"/>
        <v>0</v>
      </c>
      <c r="Q56" s="265" t="e">
        <f t="shared" si="1"/>
        <v>#DIV/0!</v>
      </c>
    </row>
    <row r="57" spans="1:17" hidden="1" x14ac:dyDescent="0.25">
      <c r="A57" s="268"/>
      <c r="B57" s="277">
        <v>34</v>
      </c>
      <c r="C57" s="273" t="s">
        <v>950</v>
      </c>
      <c r="D57" s="28" t="s">
        <v>951</v>
      </c>
      <c r="E57" s="183">
        <v>13916</v>
      </c>
      <c r="F57" s="43">
        <v>0.97</v>
      </c>
      <c r="G57" s="148"/>
      <c r="H57" s="220">
        <v>1</v>
      </c>
      <c r="I57" s="221"/>
      <c r="J57" s="221"/>
      <c r="K57" s="33">
        <v>1.4</v>
      </c>
      <c r="L57" s="33">
        <v>1.68</v>
      </c>
      <c r="M57" s="33">
        <v>2.23</v>
      </c>
      <c r="N57" s="34">
        <v>2.57</v>
      </c>
      <c r="O57" s="36"/>
      <c r="P57" s="37">
        <f t="shared" si="13"/>
        <v>0</v>
      </c>
      <c r="Q57" s="265" t="e">
        <f t="shared" si="1"/>
        <v>#DIV/0!</v>
      </c>
    </row>
    <row r="58" spans="1:17" ht="30" hidden="1" x14ac:dyDescent="0.25">
      <c r="A58" s="268"/>
      <c r="B58" s="277">
        <v>35</v>
      </c>
      <c r="C58" s="273" t="s">
        <v>952</v>
      </c>
      <c r="D58" s="170" t="s">
        <v>953</v>
      </c>
      <c r="E58" s="183">
        <v>13916</v>
      </c>
      <c r="F58" s="43">
        <v>0.52</v>
      </c>
      <c r="G58" s="148"/>
      <c r="H58" s="220">
        <v>1</v>
      </c>
      <c r="I58" s="221"/>
      <c r="J58" s="221"/>
      <c r="K58" s="33">
        <v>1.4</v>
      </c>
      <c r="L58" s="33">
        <v>1.68</v>
      </c>
      <c r="M58" s="33">
        <v>2.23</v>
      </c>
      <c r="N58" s="34">
        <v>2.57</v>
      </c>
      <c r="O58" s="36"/>
      <c r="P58" s="37">
        <f t="shared" si="13"/>
        <v>0</v>
      </c>
      <c r="Q58" s="265" t="e">
        <f t="shared" si="1"/>
        <v>#DIV/0!</v>
      </c>
    </row>
    <row r="59" spans="1:17" ht="30" x14ac:dyDescent="0.25">
      <c r="A59" s="268"/>
      <c r="B59" s="277">
        <v>6</v>
      </c>
      <c r="C59" s="273" t="s">
        <v>954</v>
      </c>
      <c r="D59" s="170" t="s">
        <v>174</v>
      </c>
      <c r="E59" s="183">
        <v>13916</v>
      </c>
      <c r="F59" s="43">
        <v>0.65</v>
      </c>
      <c r="G59" s="148"/>
      <c r="H59" s="220">
        <v>1</v>
      </c>
      <c r="I59" s="221"/>
      <c r="J59" s="221"/>
      <c r="K59" s="33">
        <v>1.4</v>
      </c>
      <c r="L59" s="33">
        <v>1.68</v>
      </c>
      <c r="M59" s="33">
        <v>2.23</v>
      </c>
      <c r="N59" s="34">
        <v>2.57</v>
      </c>
      <c r="O59" s="118">
        <v>120</v>
      </c>
      <c r="P59" s="37">
        <f t="shared" si="13"/>
        <v>1823552.64</v>
      </c>
      <c r="Q59" s="265">
        <f t="shared" si="1"/>
        <v>15196.271999999999</v>
      </c>
    </row>
    <row r="60" spans="1:17" s="292" customFormat="1" hidden="1" x14ac:dyDescent="0.25">
      <c r="A60" s="276">
        <v>13</v>
      </c>
      <c r="B60" s="282"/>
      <c r="C60" s="272" t="s">
        <v>955</v>
      </c>
      <c r="D60" s="168" t="s">
        <v>191</v>
      </c>
      <c r="E60" s="229">
        <v>13916</v>
      </c>
      <c r="F60" s="92"/>
      <c r="G60" s="161"/>
      <c r="H60" s="143"/>
      <c r="I60" s="11"/>
      <c r="J60" s="11"/>
      <c r="K60" s="47">
        <v>1.4</v>
      </c>
      <c r="L60" s="47">
        <v>1.68</v>
      </c>
      <c r="M60" s="47">
        <v>2.23</v>
      </c>
      <c r="N60" s="175">
        <v>2.57</v>
      </c>
      <c r="O60" s="85">
        <f t="shared" ref="O60:P60" si="14">SUM(O61:O63)</f>
        <v>0</v>
      </c>
      <c r="P60" s="261">
        <f t="shared" si="14"/>
        <v>0</v>
      </c>
      <c r="Q60" s="265" t="e">
        <f t="shared" si="1"/>
        <v>#DIV/0!</v>
      </c>
    </row>
    <row r="61" spans="1:17" ht="18.75" hidden="1" x14ac:dyDescent="0.25">
      <c r="A61" s="268"/>
      <c r="B61" s="277">
        <v>37</v>
      </c>
      <c r="C61" s="273" t="s">
        <v>956</v>
      </c>
      <c r="D61" s="170" t="s">
        <v>957</v>
      </c>
      <c r="E61" s="183">
        <v>13916</v>
      </c>
      <c r="F61" s="43">
        <v>0.8</v>
      </c>
      <c r="G61" s="148"/>
      <c r="H61" s="220">
        <v>1</v>
      </c>
      <c r="I61" s="237"/>
      <c r="J61" s="237"/>
      <c r="K61" s="33">
        <v>1.4</v>
      </c>
      <c r="L61" s="33">
        <v>1.68</v>
      </c>
      <c r="M61" s="33">
        <v>2.23</v>
      </c>
      <c r="N61" s="34">
        <v>2.57</v>
      </c>
      <c r="O61" s="186"/>
      <c r="P61" s="37">
        <f>O61*$E61*$F61*$H61*$L61*$P$10</f>
        <v>0</v>
      </c>
      <c r="Q61" s="265" t="e">
        <f t="shared" si="1"/>
        <v>#DIV/0!</v>
      </c>
    </row>
    <row r="62" spans="1:17" ht="30" hidden="1" x14ac:dyDescent="0.25">
      <c r="A62" s="268"/>
      <c r="B62" s="277">
        <v>38</v>
      </c>
      <c r="C62" s="273" t="s">
        <v>958</v>
      </c>
      <c r="D62" s="170" t="s">
        <v>959</v>
      </c>
      <c r="E62" s="183">
        <v>13916</v>
      </c>
      <c r="F62" s="43">
        <v>3.39</v>
      </c>
      <c r="G62" s="148"/>
      <c r="H62" s="220">
        <v>1</v>
      </c>
      <c r="I62" s="221"/>
      <c r="J62" s="221"/>
      <c r="K62" s="33">
        <v>1.4</v>
      </c>
      <c r="L62" s="33">
        <v>1.68</v>
      </c>
      <c r="M62" s="33">
        <v>2.23</v>
      </c>
      <c r="N62" s="34">
        <v>2.57</v>
      </c>
      <c r="O62" s="238"/>
      <c r="P62" s="37">
        <f>O62*$E62*$F62*$H62*$L62*$P$10</f>
        <v>0</v>
      </c>
      <c r="Q62" s="265" t="e">
        <f t="shared" si="1"/>
        <v>#DIV/0!</v>
      </c>
    </row>
    <row r="63" spans="1:17" ht="90" hidden="1" x14ac:dyDescent="0.25">
      <c r="A63" s="268"/>
      <c r="B63" s="277">
        <v>39</v>
      </c>
      <c r="C63" s="273" t="s">
        <v>960</v>
      </c>
      <c r="D63" s="170" t="s">
        <v>961</v>
      </c>
      <c r="E63" s="183">
        <v>13916</v>
      </c>
      <c r="F63" s="43">
        <v>5.07</v>
      </c>
      <c r="G63" s="148"/>
      <c r="H63" s="220">
        <v>1</v>
      </c>
      <c r="I63" s="221"/>
      <c r="J63" s="221"/>
      <c r="K63" s="33">
        <v>1.4</v>
      </c>
      <c r="L63" s="33">
        <v>1.68</v>
      </c>
      <c r="M63" s="33">
        <v>2.23</v>
      </c>
      <c r="N63" s="34">
        <v>2.57</v>
      </c>
      <c r="O63" s="238"/>
      <c r="P63" s="37">
        <f>O63*$E63*$F63*$H63*$L63*$P$10</f>
        <v>0</v>
      </c>
      <c r="Q63" s="265" t="e">
        <f t="shared" si="1"/>
        <v>#DIV/0!</v>
      </c>
    </row>
    <row r="64" spans="1:17" hidden="1" x14ac:dyDescent="0.25">
      <c r="A64" s="271">
        <v>14</v>
      </c>
      <c r="B64" s="281"/>
      <c r="C64" s="272" t="s">
        <v>962</v>
      </c>
      <c r="D64" s="168" t="s">
        <v>210</v>
      </c>
      <c r="E64" s="229">
        <v>13916</v>
      </c>
      <c r="F64" s="177"/>
      <c r="G64" s="161"/>
      <c r="H64" s="143"/>
      <c r="I64" s="11"/>
      <c r="J64" s="11"/>
      <c r="K64" s="40">
        <v>1.4</v>
      </c>
      <c r="L64" s="40">
        <v>1.68</v>
      </c>
      <c r="M64" s="40">
        <v>2.23</v>
      </c>
      <c r="N64" s="41">
        <v>2.57</v>
      </c>
      <c r="O64" s="85">
        <f t="shared" ref="O64:P64" si="15">SUM(O65:O66)</f>
        <v>0</v>
      </c>
      <c r="P64" s="261">
        <f t="shared" si="15"/>
        <v>0</v>
      </c>
      <c r="Q64" s="265" t="e">
        <f t="shared" si="1"/>
        <v>#DIV/0!</v>
      </c>
    </row>
    <row r="65" spans="1:17" ht="30" hidden="1" x14ac:dyDescent="0.25">
      <c r="A65" s="268"/>
      <c r="B65" s="277">
        <v>40</v>
      </c>
      <c r="C65" s="273" t="s">
        <v>963</v>
      </c>
      <c r="D65" s="170" t="s">
        <v>964</v>
      </c>
      <c r="E65" s="183">
        <v>13916</v>
      </c>
      <c r="F65" s="43">
        <v>1.53</v>
      </c>
      <c r="G65" s="148"/>
      <c r="H65" s="220">
        <v>1</v>
      </c>
      <c r="I65" s="221"/>
      <c r="J65" s="221"/>
      <c r="K65" s="33">
        <v>1.4</v>
      </c>
      <c r="L65" s="33">
        <v>1.68</v>
      </c>
      <c r="M65" s="33">
        <v>2.23</v>
      </c>
      <c r="N65" s="34">
        <v>2.57</v>
      </c>
      <c r="O65" s="186">
        <v>0</v>
      </c>
      <c r="P65" s="37">
        <f>O65*$E65*$F65*$H65*$L65*$P$10</f>
        <v>0</v>
      </c>
      <c r="Q65" s="265" t="e">
        <f t="shared" si="1"/>
        <v>#DIV/0!</v>
      </c>
    </row>
    <row r="66" spans="1:17" ht="30" hidden="1" x14ac:dyDescent="0.25">
      <c r="A66" s="268"/>
      <c r="B66" s="277">
        <v>41</v>
      </c>
      <c r="C66" s="273" t="s">
        <v>965</v>
      </c>
      <c r="D66" s="93" t="s">
        <v>966</v>
      </c>
      <c r="E66" s="183">
        <v>13916</v>
      </c>
      <c r="F66" s="43">
        <v>3.17</v>
      </c>
      <c r="G66" s="148"/>
      <c r="H66" s="220">
        <v>1</v>
      </c>
      <c r="I66" s="221"/>
      <c r="J66" s="221"/>
      <c r="K66" s="33">
        <v>1.4</v>
      </c>
      <c r="L66" s="33">
        <v>1.68</v>
      </c>
      <c r="M66" s="33">
        <v>2.23</v>
      </c>
      <c r="N66" s="34">
        <v>2.57</v>
      </c>
      <c r="O66" s="186"/>
      <c r="P66" s="37">
        <f>O66*$E66*$F66*$H66*$L66*$P$10</f>
        <v>0</v>
      </c>
      <c r="Q66" s="265" t="e">
        <f t="shared" si="1"/>
        <v>#DIV/0!</v>
      </c>
    </row>
    <row r="67" spans="1:17" s="292" customFormat="1" hidden="1" x14ac:dyDescent="0.25">
      <c r="A67" s="276">
        <v>15</v>
      </c>
      <c r="B67" s="282"/>
      <c r="C67" s="272" t="s">
        <v>967</v>
      </c>
      <c r="D67" s="178" t="s">
        <v>217</v>
      </c>
      <c r="E67" s="229">
        <v>13916</v>
      </c>
      <c r="F67" s="92"/>
      <c r="G67" s="161"/>
      <c r="H67" s="143"/>
      <c r="I67" s="11"/>
      <c r="J67" s="11"/>
      <c r="K67" s="47">
        <v>1.4</v>
      </c>
      <c r="L67" s="47">
        <v>1.68</v>
      </c>
      <c r="M67" s="47">
        <v>2.23</v>
      </c>
      <c r="N67" s="41">
        <v>2.57</v>
      </c>
      <c r="O67" s="85">
        <f t="shared" ref="O67:P67" si="16">SUM(O68:O70)</f>
        <v>0</v>
      </c>
      <c r="P67" s="261">
        <f t="shared" si="16"/>
        <v>0</v>
      </c>
      <c r="Q67" s="265" t="e">
        <f t="shared" si="1"/>
        <v>#DIV/0!</v>
      </c>
    </row>
    <row r="68" spans="1:17" ht="30" hidden="1" x14ac:dyDescent="0.25">
      <c r="A68" s="268"/>
      <c r="B68" s="277">
        <v>42</v>
      </c>
      <c r="C68" s="273" t="s">
        <v>968</v>
      </c>
      <c r="D68" s="58" t="s">
        <v>969</v>
      </c>
      <c r="E68" s="183">
        <v>13916</v>
      </c>
      <c r="F68" s="43">
        <v>0.98</v>
      </c>
      <c r="G68" s="148"/>
      <c r="H68" s="220">
        <v>1</v>
      </c>
      <c r="I68" s="221"/>
      <c r="J68" s="221"/>
      <c r="K68" s="33">
        <v>1.4</v>
      </c>
      <c r="L68" s="33">
        <v>1.68</v>
      </c>
      <c r="M68" s="33">
        <v>2.23</v>
      </c>
      <c r="N68" s="34">
        <v>2.57</v>
      </c>
      <c r="O68" s="36"/>
      <c r="P68" s="37">
        <f>O68*$E68*$F68*$H68*$L68*$P$10</f>
        <v>0</v>
      </c>
      <c r="Q68" s="265" t="e">
        <f t="shared" si="1"/>
        <v>#DIV/0!</v>
      </c>
    </row>
    <row r="69" spans="1:17" ht="39.75" hidden="1" customHeight="1" x14ac:dyDescent="0.25">
      <c r="A69" s="268"/>
      <c r="B69" s="277">
        <v>43</v>
      </c>
      <c r="C69" s="273" t="s">
        <v>970</v>
      </c>
      <c r="D69" s="28" t="s">
        <v>237</v>
      </c>
      <c r="E69" s="183">
        <v>13916</v>
      </c>
      <c r="F69" s="43">
        <v>1.75</v>
      </c>
      <c r="G69" s="148"/>
      <c r="H69" s="236">
        <v>1</v>
      </c>
      <c r="I69" s="236"/>
      <c r="J69" s="239"/>
      <c r="K69" s="81">
        <v>1.4</v>
      </c>
      <c r="L69" s="81">
        <v>1.68</v>
      </c>
      <c r="M69" s="81">
        <v>2.23</v>
      </c>
      <c r="N69" s="82">
        <v>2.57</v>
      </c>
      <c r="O69" s="36"/>
      <c r="P69" s="37">
        <f>O69*$E69*$F69*$H69*$L69*$P$10</f>
        <v>0</v>
      </c>
      <c r="Q69" s="265" t="e">
        <f t="shared" si="1"/>
        <v>#DIV/0!</v>
      </c>
    </row>
    <row r="70" spans="1:17" ht="48.75" hidden="1" customHeight="1" x14ac:dyDescent="0.25">
      <c r="A70" s="268"/>
      <c r="B70" s="277">
        <v>44</v>
      </c>
      <c r="C70" s="273" t="s">
        <v>971</v>
      </c>
      <c r="D70" s="28" t="s">
        <v>239</v>
      </c>
      <c r="E70" s="183">
        <v>13916</v>
      </c>
      <c r="F70" s="43">
        <v>2.89</v>
      </c>
      <c r="G70" s="148"/>
      <c r="H70" s="220">
        <v>1</v>
      </c>
      <c r="I70" s="221"/>
      <c r="J70" s="221"/>
      <c r="K70" s="81">
        <v>1.4</v>
      </c>
      <c r="L70" s="81">
        <v>1.68</v>
      </c>
      <c r="M70" s="81">
        <v>2.23</v>
      </c>
      <c r="N70" s="82">
        <v>2.57</v>
      </c>
      <c r="O70" s="118"/>
      <c r="P70" s="262"/>
      <c r="Q70" s="265" t="e">
        <f t="shared" si="1"/>
        <v>#DIV/0!</v>
      </c>
    </row>
    <row r="71" spans="1:17" hidden="1" x14ac:dyDescent="0.25">
      <c r="A71" s="271">
        <v>16</v>
      </c>
      <c r="B71" s="281"/>
      <c r="C71" s="272" t="s">
        <v>972</v>
      </c>
      <c r="D71" s="179" t="s">
        <v>256</v>
      </c>
      <c r="E71" s="229">
        <v>13916</v>
      </c>
      <c r="F71" s="92"/>
      <c r="G71" s="161"/>
      <c r="H71" s="143"/>
      <c r="I71" s="11"/>
      <c r="J71" s="11"/>
      <c r="K71" s="40">
        <v>1.4</v>
      </c>
      <c r="L71" s="40">
        <v>1.68</v>
      </c>
      <c r="M71" s="40">
        <v>2.23</v>
      </c>
      <c r="N71" s="41">
        <v>2.57</v>
      </c>
      <c r="O71" s="85">
        <f t="shared" ref="O71:P71" si="17">SUM(O72:O73)</f>
        <v>0</v>
      </c>
      <c r="P71" s="261">
        <f t="shared" si="17"/>
        <v>0</v>
      </c>
      <c r="Q71" s="265" t="e">
        <f t="shared" si="1"/>
        <v>#DIV/0!</v>
      </c>
    </row>
    <row r="72" spans="1:17" ht="45" hidden="1" x14ac:dyDescent="0.25">
      <c r="A72" s="268"/>
      <c r="B72" s="277">
        <v>45</v>
      </c>
      <c r="C72" s="273" t="s">
        <v>973</v>
      </c>
      <c r="D72" s="93" t="s">
        <v>974</v>
      </c>
      <c r="E72" s="183">
        <v>13916</v>
      </c>
      <c r="F72" s="43">
        <v>0.94</v>
      </c>
      <c r="G72" s="148"/>
      <c r="H72" s="220">
        <v>1</v>
      </c>
      <c r="I72" s="221"/>
      <c r="J72" s="221"/>
      <c r="K72" s="33">
        <v>1.4</v>
      </c>
      <c r="L72" s="33">
        <v>1.68</v>
      </c>
      <c r="M72" s="33">
        <v>2.23</v>
      </c>
      <c r="N72" s="34">
        <v>2.57</v>
      </c>
      <c r="O72" s="186"/>
      <c r="P72" s="37">
        <f>O72*$E72*$F72*$H72*$L72*$P$10</f>
        <v>0</v>
      </c>
      <c r="Q72" s="265" t="e">
        <f t="shared" si="1"/>
        <v>#DIV/0!</v>
      </c>
    </row>
    <row r="73" spans="1:17" ht="24.75" hidden="1" customHeight="1" x14ac:dyDescent="0.25">
      <c r="A73" s="268"/>
      <c r="B73" s="277">
        <v>46</v>
      </c>
      <c r="C73" s="273" t="s">
        <v>975</v>
      </c>
      <c r="D73" s="58" t="s">
        <v>976</v>
      </c>
      <c r="E73" s="183">
        <v>13916</v>
      </c>
      <c r="F73" s="43">
        <v>2.57</v>
      </c>
      <c r="G73" s="148"/>
      <c r="H73" s="220">
        <v>1</v>
      </c>
      <c r="I73" s="221"/>
      <c r="J73" s="221"/>
      <c r="K73" s="33">
        <v>1.4</v>
      </c>
      <c r="L73" s="33">
        <v>1.68</v>
      </c>
      <c r="M73" s="33">
        <v>2.23</v>
      </c>
      <c r="N73" s="34">
        <v>2.57</v>
      </c>
      <c r="O73" s="186">
        <v>0</v>
      </c>
      <c r="P73" s="37">
        <f>O73*$E73*$F73*$H73*$L73*$P$10</f>
        <v>0</v>
      </c>
      <c r="Q73" s="265" t="e">
        <f t="shared" si="1"/>
        <v>#DIV/0!</v>
      </c>
    </row>
    <row r="74" spans="1:17" hidden="1" x14ac:dyDescent="0.25">
      <c r="A74" s="271">
        <v>17</v>
      </c>
      <c r="B74" s="281"/>
      <c r="C74" s="272" t="s">
        <v>977</v>
      </c>
      <c r="D74" s="178" t="s">
        <v>281</v>
      </c>
      <c r="E74" s="229">
        <v>13916</v>
      </c>
      <c r="F74" s="92"/>
      <c r="G74" s="161"/>
      <c r="H74" s="143"/>
      <c r="I74" s="11"/>
      <c r="J74" s="11"/>
      <c r="K74" s="40">
        <v>1.4</v>
      </c>
      <c r="L74" s="40">
        <v>1.68</v>
      </c>
      <c r="M74" s="40">
        <v>2.23</v>
      </c>
      <c r="N74" s="41">
        <v>2.57</v>
      </c>
      <c r="O74" s="85">
        <f t="shared" ref="O74:P74" si="18">O75</f>
        <v>0</v>
      </c>
      <c r="P74" s="261">
        <f t="shared" si="18"/>
        <v>0</v>
      </c>
      <c r="Q74" s="265" t="e">
        <f t="shared" si="1"/>
        <v>#DIV/0!</v>
      </c>
    </row>
    <row r="75" spans="1:17" ht="30" hidden="1" x14ac:dyDescent="0.25">
      <c r="A75" s="268"/>
      <c r="B75" s="277">
        <v>47</v>
      </c>
      <c r="C75" s="273" t="s">
        <v>978</v>
      </c>
      <c r="D75" s="93" t="s">
        <v>979</v>
      </c>
      <c r="E75" s="183">
        <v>13916</v>
      </c>
      <c r="F75" s="43">
        <v>1.79</v>
      </c>
      <c r="G75" s="148"/>
      <c r="H75" s="220">
        <v>1</v>
      </c>
      <c r="I75" s="221"/>
      <c r="J75" s="221"/>
      <c r="K75" s="33">
        <v>1.4</v>
      </c>
      <c r="L75" s="33">
        <v>1.68</v>
      </c>
      <c r="M75" s="33">
        <v>2.23</v>
      </c>
      <c r="N75" s="34">
        <v>2.57</v>
      </c>
      <c r="O75" s="186"/>
      <c r="P75" s="37">
        <f>O75*$E75*$F75*$H75*$L75*$P$10</f>
        <v>0</v>
      </c>
      <c r="Q75" s="265" t="e">
        <f t="shared" si="1"/>
        <v>#DIV/0!</v>
      </c>
    </row>
    <row r="76" spans="1:17" hidden="1" x14ac:dyDescent="0.25">
      <c r="A76" s="271">
        <v>18</v>
      </c>
      <c r="B76" s="281"/>
      <c r="C76" s="272" t="s">
        <v>980</v>
      </c>
      <c r="D76" s="178" t="s">
        <v>296</v>
      </c>
      <c r="E76" s="229">
        <v>13916</v>
      </c>
      <c r="F76" s="92"/>
      <c r="G76" s="161"/>
      <c r="H76" s="143"/>
      <c r="I76" s="11"/>
      <c r="J76" s="11"/>
      <c r="K76" s="40">
        <v>1.4</v>
      </c>
      <c r="L76" s="40">
        <v>1.68</v>
      </c>
      <c r="M76" s="40">
        <v>2.23</v>
      </c>
      <c r="N76" s="41">
        <v>2.57</v>
      </c>
      <c r="O76" s="85">
        <f t="shared" ref="O76:P76" si="19">SUM(O77:O80)</f>
        <v>0</v>
      </c>
      <c r="P76" s="261">
        <f t="shared" si="19"/>
        <v>0</v>
      </c>
      <c r="Q76" s="265" t="e">
        <f t="shared" si="1"/>
        <v>#DIV/0!</v>
      </c>
    </row>
    <row r="77" spans="1:17" s="126" customFormat="1" ht="30" hidden="1" x14ac:dyDescent="0.25">
      <c r="A77" s="139"/>
      <c r="B77" s="189">
        <v>48</v>
      </c>
      <c r="C77" s="273" t="s">
        <v>981</v>
      </c>
      <c r="D77" s="58" t="s">
        <v>982</v>
      </c>
      <c r="E77" s="183">
        <v>13916</v>
      </c>
      <c r="F77" s="43">
        <v>1.6</v>
      </c>
      <c r="G77" s="148"/>
      <c r="H77" s="220">
        <v>1</v>
      </c>
      <c r="I77" s="221"/>
      <c r="J77" s="221"/>
      <c r="K77" s="33">
        <v>1.4</v>
      </c>
      <c r="L77" s="33">
        <v>1.68</v>
      </c>
      <c r="M77" s="33">
        <v>2.23</v>
      </c>
      <c r="N77" s="34">
        <v>2.57</v>
      </c>
      <c r="O77" s="186">
        <v>0</v>
      </c>
      <c r="P77" s="37">
        <f>O77*$E77*$F77*$H77*$L77*$P$10</f>
        <v>0</v>
      </c>
      <c r="Q77" s="265" t="e">
        <f t="shared" si="1"/>
        <v>#DIV/0!</v>
      </c>
    </row>
    <row r="78" spans="1:17" ht="30" hidden="1" x14ac:dyDescent="0.25">
      <c r="A78" s="268"/>
      <c r="B78" s="189">
        <v>49</v>
      </c>
      <c r="C78" s="273" t="s">
        <v>983</v>
      </c>
      <c r="D78" s="58" t="s">
        <v>984</v>
      </c>
      <c r="E78" s="183">
        <v>13916</v>
      </c>
      <c r="F78" s="43">
        <v>3.25</v>
      </c>
      <c r="G78" s="148"/>
      <c r="H78" s="220">
        <v>1</v>
      </c>
      <c r="I78" s="221"/>
      <c r="J78" s="221"/>
      <c r="K78" s="33">
        <v>1.4</v>
      </c>
      <c r="L78" s="33">
        <v>1.68</v>
      </c>
      <c r="M78" s="33">
        <v>2.23</v>
      </c>
      <c r="N78" s="34">
        <v>2.57</v>
      </c>
      <c r="O78" s="186"/>
      <c r="P78" s="37">
        <f>O78*$E78*$F78*$H78*$L78*$P$10</f>
        <v>0</v>
      </c>
      <c r="Q78" s="265" t="e">
        <f t="shared" ref="Q78:Q141" si="20">P78/O78</f>
        <v>#DIV/0!</v>
      </c>
    </row>
    <row r="79" spans="1:17" ht="30" hidden="1" x14ac:dyDescent="0.25">
      <c r="A79" s="268"/>
      <c r="B79" s="189">
        <v>50</v>
      </c>
      <c r="C79" s="273" t="s">
        <v>985</v>
      </c>
      <c r="D79" s="93" t="s">
        <v>986</v>
      </c>
      <c r="E79" s="183">
        <v>13916</v>
      </c>
      <c r="F79" s="43">
        <v>3.18</v>
      </c>
      <c r="G79" s="148"/>
      <c r="H79" s="220">
        <v>1</v>
      </c>
      <c r="I79" s="221"/>
      <c r="J79" s="221"/>
      <c r="K79" s="33">
        <v>1.4</v>
      </c>
      <c r="L79" s="33">
        <v>1.68</v>
      </c>
      <c r="M79" s="33">
        <v>2.23</v>
      </c>
      <c r="N79" s="34">
        <v>2.57</v>
      </c>
      <c r="O79" s="222"/>
      <c r="P79" s="37">
        <f>O79*$E79*$F79*$H79*$L79*$P$10</f>
        <v>0</v>
      </c>
      <c r="Q79" s="265" t="e">
        <f t="shared" si="20"/>
        <v>#DIV/0!</v>
      </c>
    </row>
    <row r="80" spans="1:17" hidden="1" x14ac:dyDescent="0.25">
      <c r="A80" s="268"/>
      <c r="B80" s="189">
        <v>51</v>
      </c>
      <c r="C80" s="273" t="s">
        <v>987</v>
      </c>
      <c r="D80" s="93" t="s">
        <v>988</v>
      </c>
      <c r="E80" s="183">
        <v>13916</v>
      </c>
      <c r="F80" s="43">
        <v>0.8</v>
      </c>
      <c r="G80" s="148"/>
      <c r="H80" s="220">
        <v>1</v>
      </c>
      <c r="I80" s="221"/>
      <c r="J80" s="221"/>
      <c r="K80" s="33">
        <v>1.4</v>
      </c>
      <c r="L80" s="33">
        <v>1.68</v>
      </c>
      <c r="M80" s="33">
        <v>2.23</v>
      </c>
      <c r="N80" s="34">
        <v>2.57</v>
      </c>
      <c r="O80" s="118"/>
      <c r="P80" s="37">
        <f>O80*$E80*$F80*$H80*$L80*$P$10</f>
        <v>0</v>
      </c>
      <c r="Q80" s="265" t="e">
        <f t="shared" si="20"/>
        <v>#DIV/0!</v>
      </c>
    </row>
    <row r="81" spans="1:17" hidden="1" x14ac:dyDescent="0.25">
      <c r="A81" s="271">
        <v>19</v>
      </c>
      <c r="B81" s="281"/>
      <c r="C81" s="272" t="s">
        <v>989</v>
      </c>
      <c r="D81" s="178" t="s">
        <v>303</v>
      </c>
      <c r="E81" s="229">
        <v>13916</v>
      </c>
      <c r="F81" s="92"/>
      <c r="G81" s="161"/>
      <c r="H81" s="143"/>
      <c r="I81" s="11"/>
      <c r="J81" s="11"/>
      <c r="K81" s="40">
        <v>1.4</v>
      </c>
      <c r="L81" s="40">
        <v>1.68</v>
      </c>
      <c r="M81" s="40">
        <v>2.23</v>
      </c>
      <c r="N81" s="41">
        <v>2.57</v>
      </c>
      <c r="O81" s="85">
        <f t="shared" ref="O81:P81" si="21">SUM(O82:O138)</f>
        <v>0</v>
      </c>
      <c r="P81" s="261">
        <f t="shared" si="21"/>
        <v>0</v>
      </c>
      <c r="Q81" s="265" t="e">
        <f t="shared" si="20"/>
        <v>#DIV/0!</v>
      </c>
    </row>
    <row r="82" spans="1:17" ht="30" hidden="1" x14ac:dyDescent="0.25">
      <c r="A82" s="268"/>
      <c r="B82" s="277">
        <v>52</v>
      </c>
      <c r="C82" s="273" t="s">
        <v>990</v>
      </c>
      <c r="D82" s="28" t="s">
        <v>321</v>
      </c>
      <c r="E82" s="183">
        <v>13916</v>
      </c>
      <c r="F82" s="43">
        <v>2.35</v>
      </c>
      <c r="G82" s="148"/>
      <c r="H82" s="220">
        <v>1</v>
      </c>
      <c r="I82" s="221"/>
      <c r="J82" s="221"/>
      <c r="K82" s="81">
        <v>1.4</v>
      </c>
      <c r="L82" s="81">
        <v>1.68</v>
      </c>
      <c r="M82" s="81">
        <v>2.23</v>
      </c>
      <c r="N82" s="82">
        <v>2.57</v>
      </c>
      <c r="O82" s="186"/>
      <c r="P82" s="119">
        <f>O82*$E82*$F82*$H82*$L82*$P$10</f>
        <v>0</v>
      </c>
      <c r="Q82" s="265" t="e">
        <f t="shared" si="20"/>
        <v>#DIV/0!</v>
      </c>
    </row>
    <row r="83" spans="1:17" ht="30" hidden="1" x14ac:dyDescent="0.25">
      <c r="A83" s="268"/>
      <c r="B83" s="277">
        <v>53</v>
      </c>
      <c r="C83" s="273" t="s">
        <v>991</v>
      </c>
      <c r="D83" s="28" t="s">
        <v>323</v>
      </c>
      <c r="E83" s="183">
        <v>13916</v>
      </c>
      <c r="F83" s="43">
        <v>2.48</v>
      </c>
      <c r="G83" s="148"/>
      <c r="H83" s="221">
        <v>1</v>
      </c>
      <c r="I83" s="240"/>
      <c r="J83" s="240"/>
      <c r="K83" s="81">
        <v>1.4</v>
      </c>
      <c r="L83" s="81">
        <v>1.68</v>
      </c>
      <c r="M83" s="81">
        <v>2.23</v>
      </c>
      <c r="N83" s="82">
        <v>2.57</v>
      </c>
      <c r="O83" s="186"/>
      <c r="P83" s="119">
        <f>O83*$E83*$F83*$H83*$L83*$P$10</f>
        <v>0</v>
      </c>
      <c r="Q83" s="265" t="e">
        <f t="shared" si="20"/>
        <v>#DIV/0!</v>
      </c>
    </row>
    <row r="84" spans="1:17" ht="45" hidden="1" x14ac:dyDescent="0.25">
      <c r="A84" s="268"/>
      <c r="B84" s="277">
        <v>54</v>
      </c>
      <c r="C84" s="273" t="s">
        <v>992</v>
      </c>
      <c r="D84" s="91" t="s">
        <v>359</v>
      </c>
      <c r="E84" s="183">
        <v>13916</v>
      </c>
      <c r="F84" s="43">
        <v>2.17</v>
      </c>
      <c r="G84" s="148"/>
      <c r="H84" s="220">
        <v>1</v>
      </c>
      <c r="I84" s="221"/>
      <c r="J84" s="221"/>
      <c r="K84" s="81">
        <v>1.4</v>
      </c>
      <c r="L84" s="81">
        <v>1.68</v>
      </c>
      <c r="M84" s="81">
        <v>2.23</v>
      </c>
      <c r="N84" s="82">
        <v>2.57</v>
      </c>
      <c r="O84" s="186"/>
      <c r="P84" s="119"/>
      <c r="Q84" s="265" t="e">
        <f t="shared" si="20"/>
        <v>#DIV/0!</v>
      </c>
    </row>
    <row r="85" spans="1:17" ht="60" hidden="1" x14ac:dyDescent="0.25">
      <c r="A85" s="268"/>
      <c r="B85" s="277">
        <v>55</v>
      </c>
      <c r="C85" s="273" t="s">
        <v>993</v>
      </c>
      <c r="D85" s="273" t="s">
        <v>994</v>
      </c>
      <c r="E85" s="183">
        <v>13916</v>
      </c>
      <c r="F85" s="43">
        <v>2.5499999999999998</v>
      </c>
      <c r="G85" s="148"/>
      <c r="H85" s="220">
        <v>1</v>
      </c>
      <c r="I85" s="221"/>
      <c r="J85" s="221"/>
      <c r="K85" s="81">
        <v>1.4</v>
      </c>
      <c r="L85" s="81">
        <v>1.68</v>
      </c>
      <c r="M85" s="81">
        <v>2.23</v>
      </c>
      <c r="N85" s="82">
        <v>2.57</v>
      </c>
      <c r="O85" s="186"/>
      <c r="P85" s="119"/>
      <c r="Q85" s="265" t="e">
        <f t="shared" si="20"/>
        <v>#DIV/0!</v>
      </c>
    </row>
    <row r="86" spans="1:17" ht="60" hidden="1" x14ac:dyDescent="0.25">
      <c r="A86" s="268"/>
      <c r="B86" s="277">
        <v>56</v>
      </c>
      <c r="C86" s="273" t="s">
        <v>995</v>
      </c>
      <c r="D86" s="273" t="s">
        <v>996</v>
      </c>
      <c r="E86" s="183">
        <v>13916</v>
      </c>
      <c r="F86" s="43">
        <v>2.44</v>
      </c>
      <c r="G86" s="148"/>
      <c r="H86" s="220">
        <v>1</v>
      </c>
      <c r="I86" s="221"/>
      <c r="J86" s="221"/>
      <c r="K86" s="81">
        <v>1.4</v>
      </c>
      <c r="L86" s="81">
        <v>1.68</v>
      </c>
      <c r="M86" s="81">
        <v>2.23</v>
      </c>
      <c r="N86" s="82">
        <v>2.57</v>
      </c>
      <c r="O86" s="186"/>
      <c r="P86" s="119"/>
      <c r="Q86" s="265" t="e">
        <f t="shared" si="20"/>
        <v>#DIV/0!</v>
      </c>
    </row>
    <row r="87" spans="1:17" ht="45" hidden="1" x14ac:dyDescent="0.25">
      <c r="A87" s="268"/>
      <c r="B87" s="277">
        <v>57</v>
      </c>
      <c r="C87" s="277" t="s">
        <v>997</v>
      </c>
      <c r="D87" s="91" t="s">
        <v>361</v>
      </c>
      <c r="E87" s="183">
        <v>13916</v>
      </c>
      <c r="F87" s="180">
        <v>0.49</v>
      </c>
      <c r="G87" s="241">
        <v>0.19120000000000001</v>
      </c>
      <c r="H87" s="220">
        <v>1</v>
      </c>
      <c r="I87" s="221"/>
      <c r="J87" s="221"/>
      <c r="K87" s="33">
        <v>1.4</v>
      </c>
      <c r="L87" s="33">
        <v>1.68</v>
      </c>
      <c r="M87" s="33">
        <v>2.23</v>
      </c>
      <c r="N87" s="34">
        <v>2.57</v>
      </c>
      <c r="O87" s="186"/>
      <c r="P87" s="263">
        <f>(O87*$E87*$F87*((1-$G87)+$G87*$L87*$H87))</f>
        <v>0</v>
      </c>
      <c r="Q87" s="265" t="e">
        <f t="shared" si="20"/>
        <v>#DIV/0!</v>
      </c>
    </row>
    <row r="88" spans="1:17" ht="45" hidden="1" x14ac:dyDescent="0.25">
      <c r="A88" s="268"/>
      <c r="B88" s="277">
        <v>58</v>
      </c>
      <c r="C88" s="277" t="s">
        <v>998</v>
      </c>
      <c r="D88" s="91" t="s">
        <v>363</v>
      </c>
      <c r="E88" s="183">
        <v>13916</v>
      </c>
      <c r="F88" s="180">
        <v>1.41</v>
      </c>
      <c r="G88" s="241">
        <v>8.7900000000000006E-2</v>
      </c>
      <c r="H88" s="220">
        <v>1</v>
      </c>
      <c r="I88" s="221"/>
      <c r="J88" s="221"/>
      <c r="K88" s="81">
        <v>1.4</v>
      </c>
      <c r="L88" s="81">
        <v>1.68</v>
      </c>
      <c r="M88" s="81">
        <v>2.23</v>
      </c>
      <c r="N88" s="82">
        <v>2.57</v>
      </c>
      <c r="O88" s="186"/>
      <c r="P88" s="263">
        <f t="shared" ref="P88:P98" si="22">(O88*$E88*$F88*((1-$G88)+$G88*$L88*$H88))</f>
        <v>0</v>
      </c>
      <c r="Q88" s="265" t="e">
        <f t="shared" si="20"/>
        <v>#DIV/0!</v>
      </c>
    </row>
    <row r="89" spans="1:17" ht="45" hidden="1" x14ac:dyDescent="0.25">
      <c r="A89" s="268"/>
      <c r="B89" s="277">
        <v>59</v>
      </c>
      <c r="C89" s="277" t="s">
        <v>999</v>
      </c>
      <c r="D89" s="91" t="s">
        <v>365</v>
      </c>
      <c r="E89" s="183">
        <v>13916</v>
      </c>
      <c r="F89" s="180">
        <v>2.0299999999999998</v>
      </c>
      <c r="G89" s="241">
        <v>0.25890000000000002</v>
      </c>
      <c r="H89" s="220">
        <v>1</v>
      </c>
      <c r="I89" s="221"/>
      <c r="J89" s="221"/>
      <c r="K89" s="33">
        <v>1.4</v>
      </c>
      <c r="L89" s="33">
        <v>1.68</v>
      </c>
      <c r="M89" s="33">
        <v>2.23</v>
      </c>
      <c r="N89" s="34">
        <v>2.57</v>
      </c>
      <c r="O89" s="186">
        <v>0</v>
      </c>
      <c r="P89" s="263">
        <f t="shared" si="22"/>
        <v>0</v>
      </c>
      <c r="Q89" s="265" t="e">
        <f t="shared" si="20"/>
        <v>#DIV/0!</v>
      </c>
    </row>
    <row r="90" spans="1:17" ht="45" hidden="1" x14ac:dyDescent="0.25">
      <c r="A90" s="268"/>
      <c r="B90" s="277">
        <v>60</v>
      </c>
      <c r="C90" s="277" t="s">
        <v>1000</v>
      </c>
      <c r="D90" s="91" t="s">
        <v>367</v>
      </c>
      <c r="E90" s="183">
        <v>13916</v>
      </c>
      <c r="F90" s="180">
        <v>2.63</v>
      </c>
      <c r="G90" s="241">
        <v>0.23499999999999999</v>
      </c>
      <c r="H90" s="220">
        <v>1</v>
      </c>
      <c r="I90" s="221"/>
      <c r="J90" s="221"/>
      <c r="K90" s="33">
        <v>1.4</v>
      </c>
      <c r="L90" s="33">
        <v>1.68</v>
      </c>
      <c r="M90" s="33">
        <v>2.23</v>
      </c>
      <c r="N90" s="34">
        <v>2.57</v>
      </c>
      <c r="O90" s="186"/>
      <c r="P90" s="263">
        <f t="shared" si="22"/>
        <v>0</v>
      </c>
      <c r="Q90" s="265" t="e">
        <f t="shared" si="20"/>
        <v>#DIV/0!</v>
      </c>
    </row>
    <row r="91" spans="1:17" ht="45" hidden="1" x14ac:dyDescent="0.25">
      <c r="A91" s="268"/>
      <c r="B91" s="277">
        <v>61</v>
      </c>
      <c r="C91" s="277" t="s">
        <v>1001</v>
      </c>
      <c r="D91" s="91" t="s">
        <v>369</v>
      </c>
      <c r="E91" s="183">
        <v>13916</v>
      </c>
      <c r="F91" s="180">
        <v>4.1900000000000004</v>
      </c>
      <c r="G91" s="241">
        <v>3.1399999999999997E-2</v>
      </c>
      <c r="H91" s="220">
        <v>1</v>
      </c>
      <c r="I91" s="221"/>
      <c r="J91" s="221"/>
      <c r="K91" s="33">
        <v>1.4</v>
      </c>
      <c r="L91" s="33">
        <v>1.68</v>
      </c>
      <c r="M91" s="33">
        <v>2.23</v>
      </c>
      <c r="N91" s="34">
        <v>2.57</v>
      </c>
      <c r="O91" s="186"/>
      <c r="P91" s="263">
        <f>(O91*$E91*$F91*((1-$G91)+$G91*$L91*$H91))</f>
        <v>0</v>
      </c>
      <c r="Q91" s="265" t="e">
        <f t="shared" si="20"/>
        <v>#DIV/0!</v>
      </c>
    </row>
    <row r="92" spans="1:17" ht="45" hidden="1" x14ac:dyDescent="0.25">
      <c r="A92" s="268"/>
      <c r="B92" s="277">
        <v>62</v>
      </c>
      <c r="C92" s="277" t="s">
        <v>1002</v>
      </c>
      <c r="D92" s="91" t="s">
        <v>371</v>
      </c>
      <c r="E92" s="183">
        <v>13916</v>
      </c>
      <c r="F92" s="180">
        <v>4.93</v>
      </c>
      <c r="G92" s="241">
        <v>2.0400000000000001E-2</v>
      </c>
      <c r="H92" s="220">
        <v>1</v>
      </c>
      <c r="I92" s="221"/>
      <c r="J92" s="221"/>
      <c r="K92" s="33">
        <v>1.4</v>
      </c>
      <c r="L92" s="33">
        <v>1.68</v>
      </c>
      <c r="M92" s="33">
        <v>2.23</v>
      </c>
      <c r="N92" s="34">
        <v>2.57</v>
      </c>
      <c r="O92" s="186"/>
      <c r="P92" s="263">
        <f t="shared" si="22"/>
        <v>0</v>
      </c>
      <c r="Q92" s="265" t="e">
        <f t="shared" si="20"/>
        <v>#DIV/0!</v>
      </c>
    </row>
    <row r="93" spans="1:17" ht="45" hidden="1" x14ac:dyDescent="0.25">
      <c r="A93" s="268"/>
      <c r="B93" s="277">
        <v>63</v>
      </c>
      <c r="C93" s="277" t="s">
        <v>1003</v>
      </c>
      <c r="D93" s="91" t="s">
        <v>373</v>
      </c>
      <c r="E93" s="183">
        <v>13916</v>
      </c>
      <c r="F93" s="180">
        <v>5.87</v>
      </c>
      <c r="G93" s="241">
        <v>6.59E-2</v>
      </c>
      <c r="H93" s="220">
        <v>1</v>
      </c>
      <c r="I93" s="221"/>
      <c r="J93" s="221"/>
      <c r="K93" s="33">
        <v>1.4</v>
      </c>
      <c r="L93" s="33">
        <v>1.68</v>
      </c>
      <c r="M93" s="33">
        <v>2.23</v>
      </c>
      <c r="N93" s="34">
        <v>2.57</v>
      </c>
      <c r="O93" s="186"/>
      <c r="P93" s="263">
        <f t="shared" si="22"/>
        <v>0</v>
      </c>
      <c r="Q93" s="265" t="e">
        <f t="shared" si="20"/>
        <v>#DIV/0!</v>
      </c>
    </row>
    <row r="94" spans="1:17" ht="45" hidden="1" x14ac:dyDescent="0.25">
      <c r="A94" s="268"/>
      <c r="B94" s="277">
        <v>64</v>
      </c>
      <c r="C94" s="277" t="s">
        <v>1004</v>
      </c>
      <c r="D94" s="91" t="s">
        <v>375</v>
      </c>
      <c r="E94" s="183">
        <v>13916</v>
      </c>
      <c r="F94" s="180">
        <v>7.66</v>
      </c>
      <c r="G94" s="241">
        <v>0.1106</v>
      </c>
      <c r="H94" s="220">
        <v>1</v>
      </c>
      <c r="I94" s="221"/>
      <c r="J94" s="221"/>
      <c r="K94" s="33">
        <v>1.4</v>
      </c>
      <c r="L94" s="33">
        <v>1.68</v>
      </c>
      <c r="M94" s="33">
        <v>2.23</v>
      </c>
      <c r="N94" s="34">
        <v>2.57</v>
      </c>
      <c r="O94" s="186"/>
      <c r="P94" s="263">
        <f t="shared" si="22"/>
        <v>0</v>
      </c>
      <c r="Q94" s="265" t="e">
        <f t="shared" si="20"/>
        <v>#DIV/0!</v>
      </c>
    </row>
    <row r="95" spans="1:17" ht="45" hidden="1" x14ac:dyDescent="0.25">
      <c r="A95" s="268"/>
      <c r="B95" s="277">
        <v>65</v>
      </c>
      <c r="C95" s="277" t="s">
        <v>1005</v>
      </c>
      <c r="D95" s="91" t="s">
        <v>377</v>
      </c>
      <c r="E95" s="183">
        <v>13916</v>
      </c>
      <c r="F95" s="180">
        <v>8.57</v>
      </c>
      <c r="G95" s="241">
        <v>0.15079999999999999</v>
      </c>
      <c r="H95" s="220">
        <v>1</v>
      </c>
      <c r="I95" s="221"/>
      <c r="J95" s="221"/>
      <c r="K95" s="81">
        <v>1.4</v>
      </c>
      <c r="L95" s="81">
        <v>1.68</v>
      </c>
      <c r="M95" s="81">
        <v>2.23</v>
      </c>
      <c r="N95" s="82">
        <v>2.57</v>
      </c>
      <c r="O95" s="186"/>
      <c r="P95" s="263">
        <f t="shared" si="22"/>
        <v>0</v>
      </c>
      <c r="Q95" s="265" t="e">
        <f t="shared" si="20"/>
        <v>#DIV/0!</v>
      </c>
    </row>
    <row r="96" spans="1:17" ht="45" hidden="1" x14ac:dyDescent="0.25">
      <c r="A96" s="268"/>
      <c r="B96" s="277">
        <v>66</v>
      </c>
      <c r="C96" s="277" t="s">
        <v>1006</v>
      </c>
      <c r="D96" s="91" t="s">
        <v>379</v>
      </c>
      <c r="E96" s="183">
        <v>13916</v>
      </c>
      <c r="F96" s="180">
        <v>9.65</v>
      </c>
      <c r="G96" s="241">
        <v>0.14910000000000001</v>
      </c>
      <c r="H96" s="220">
        <v>1</v>
      </c>
      <c r="I96" s="221"/>
      <c r="J96" s="221"/>
      <c r="K96" s="81">
        <v>1.4</v>
      </c>
      <c r="L96" s="81">
        <v>1.68</v>
      </c>
      <c r="M96" s="81">
        <v>2.23</v>
      </c>
      <c r="N96" s="82">
        <v>2.57</v>
      </c>
      <c r="O96" s="186"/>
      <c r="P96" s="263">
        <f t="shared" si="22"/>
        <v>0</v>
      </c>
      <c r="Q96" s="265" t="e">
        <f t="shared" si="20"/>
        <v>#DIV/0!</v>
      </c>
    </row>
    <row r="97" spans="1:17" ht="45" hidden="1" x14ac:dyDescent="0.25">
      <c r="A97" s="268"/>
      <c r="B97" s="277">
        <v>67</v>
      </c>
      <c r="C97" s="277" t="s">
        <v>1007</v>
      </c>
      <c r="D97" s="91" t="s">
        <v>381</v>
      </c>
      <c r="E97" s="183">
        <v>13916</v>
      </c>
      <c r="F97" s="180">
        <v>10.57</v>
      </c>
      <c r="G97" s="241">
        <v>0.2235</v>
      </c>
      <c r="H97" s="220">
        <v>1</v>
      </c>
      <c r="I97" s="221"/>
      <c r="J97" s="221"/>
      <c r="K97" s="81">
        <v>1.4</v>
      </c>
      <c r="L97" s="81">
        <v>1.68</v>
      </c>
      <c r="M97" s="81">
        <v>2.23</v>
      </c>
      <c r="N97" s="82">
        <v>2.57</v>
      </c>
      <c r="O97" s="186"/>
      <c r="P97" s="263">
        <f t="shared" si="22"/>
        <v>0</v>
      </c>
      <c r="Q97" s="265" t="e">
        <f t="shared" si="20"/>
        <v>#DIV/0!</v>
      </c>
    </row>
    <row r="98" spans="1:17" ht="59.25" hidden="1" customHeight="1" x14ac:dyDescent="0.25">
      <c r="A98" s="268"/>
      <c r="B98" s="277">
        <v>68</v>
      </c>
      <c r="C98" s="277" t="s">
        <v>1008</v>
      </c>
      <c r="D98" s="91" t="s">
        <v>383</v>
      </c>
      <c r="E98" s="183">
        <v>13916</v>
      </c>
      <c r="F98" s="180">
        <v>13.5</v>
      </c>
      <c r="G98" s="241">
        <v>9.9900000000000003E-2</v>
      </c>
      <c r="H98" s="220">
        <v>1</v>
      </c>
      <c r="I98" s="221"/>
      <c r="J98" s="221"/>
      <c r="K98" s="81">
        <v>1.4</v>
      </c>
      <c r="L98" s="81">
        <v>1.68</v>
      </c>
      <c r="M98" s="81">
        <v>2.23</v>
      </c>
      <c r="N98" s="82">
        <v>2.57</v>
      </c>
      <c r="O98" s="186"/>
      <c r="P98" s="263">
        <f t="shared" si="22"/>
        <v>0</v>
      </c>
      <c r="Q98" s="265" t="e">
        <f t="shared" si="20"/>
        <v>#DIV/0!</v>
      </c>
    </row>
    <row r="99" spans="1:17" ht="63" hidden="1" customHeight="1" x14ac:dyDescent="0.25">
      <c r="A99" s="268"/>
      <c r="B99" s="283" t="s">
        <v>1179</v>
      </c>
      <c r="C99" s="278" t="s">
        <v>1180</v>
      </c>
      <c r="D99" s="242" t="s">
        <v>1181</v>
      </c>
      <c r="E99" s="183">
        <v>13916</v>
      </c>
      <c r="F99" s="243">
        <v>23.18</v>
      </c>
      <c r="G99" s="148"/>
      <c r="H99" s="220">
        <v>1</v>
      </c>
      <c r="I99" s="221"/>
      <c r="J99" s="221"/>
      <c r="K99" s="81">
        <v>1.4</v>
      </c>
      <c r="L99" s="81">
        <v>1.68</v>
      </c>
      <c r="M99" s="81">
        <v>2.23</v>
      </c>
      <c r="N99" s="82">
        <v>2.57</v>
      </c>
      <c r="O99" s="186"/>
      <c r="P99" s="263"/>
      <c r="Q99" s="265" t="e">
        <f t="shared" si="20"/>
        <v>#DIV/0!</v>
      </c>
    </row>
    <row r="100" spans="1:17" ht="58.5" hidden="1" customHeight="1" x14ac:dyDescent="0.25">
      <c r="A100" s="268"/>
      <c r="B100" s="283" t="s">
        <v>1182</v>
      </c>
      <c r="C100" s="278" t="s">
        <v>1183</v>
      </c>
      <c r="D100" s="242" t="s">
        <v>1184</v>
      </c>
      <c r="E100" s="183">
        <v>13916</v>
      </c>
      <c r="F100" s="243">
        <v>27.81</v>
      </c>
      <c r="G100" s="148"/>
      <c r="H100" s="220">
        <v>1</v>
      </c>
      <c r="I100" s="221"/>
      <c r="J100" s="221"/>
      <c r="K100" s="81">
        <v>1.4</v>
      </c>
      <c r="L100" s="81">
        <v>1.68</v>
      </c>
      <c r="M100" s="81">
        <v>2.23</v>
      </c>
      <c r="N100" s="82">
        <v>2.57</v>
      </c>
      <c r="O100" s="186"/>
      <c r="P100" s="263"/>
      <c r="Q100" s="265" t="e">
        <f t="shared" si="20"/>
        <v>#DIV/0!</v>
      </c>
    </row>
    <row r="101" spans="1:17" ht="60" hidden="1" customHeight="1" x14ac:dyDescent="0.25">
      <c r="A101" s="268"/>
      <c r="B101" s="283" t="s">
        <v>1185</v>
      </c>
      <c r="C101" s="278" t="s">
        <v>1186</v>
      </c>
      <c r="D101" s="242" t="s">
        <v>1187</v>
      </c>
      <c r="E101" s="183">
        <v>13916</v>
      </c>
      <c r="F101" s="243">
        <v>33.04</v>
      </c>
      <c r="G101" s="148"/>
      <c r="H101" s="220">
        <v>1</v>
      </c>
      <c r="I101" s="221"/>
      <c r="J101" s="221"/>
      <c r="K101" s="81">
        <v>1.4</v>
      </c>
      <c r="L101" s="81">
        <v>1.68</v>
      </c>
      <c r="M101" s="81">
        <v>2.23</v>
      </c>
      <c r="N101" s="82">
        <v>2.57</v>
      </c>
      <c r="O101" s="186"/>
      <c r="P101" s="263"/>
      <c r="Q101" s="265" t="e">
        <f t="shared" si="20"/>
        <v>#DIV/0!</v>
      </c>
    </row>
    <row r="102" spans="1:17" ht="57" hidden="1" x14ac:dyDescent="0.25">
      <c r="A102" s="268"/>
      <c r="B102" s="283">
        <v>69</v>
      </c>
      <c r="C102" s="277" t="s">
        <v>1009</v>
      </c>
      <c r="D102" s="182" t="s">
        <v>385</v>
      </c>
      <c r="E102" s="183">
        <v>13916</v>
      </c>
      <c r="F102" s="180">
        <v>16.03</v>
      </c>
      <c r="G102" s="241">
        <v>8.4900000000000003E-2</v>
      </c>
      <c r="H102" s="220">
        <v>1</v>
      </c>
      <c r="I102" s="221"/>
      <c r="J102" s="221"/>
      <c r="K102" s="81">
        <v>1.4</v>
      </c>
      <c r="L102" s="81">
        <v>1.68</v>
      </c>
      <c r="M102" s="81">
        <v>2.23</v>
      </c>
      <c r="N102" s="82">
        <v>2.57</v>
      </c>
      <c r="O102" s="176"/>
      <c r="P102" s="264"/>
      <c r="Q102" s="265" t="e">
        <f t="shared" si="20"/>
        <v>#DIV/0!</v>
      </c>
    </row>
    <row r="103" spans="1:17" ht="63.75" hidden="1" customHeight="1" x14ac:dyDescent="0.25">
      <c r="A103" s="268"/>
      <c r="B103" s="283" t="s">
        <v>1188</v>
      </c>
      <c r="C103" s="278" t="s">
        <v>1189</v>
      </c>
      <c r="D103" s="242" t="s">
        <v>1190</v>
      </c>
      <c r="E103" s="183">
        <v>13916</v>
      </c>
      <c r="F103" s="243">
        <v>30.88</v>
      </c>
      <c r="G103" s="148"/>
      <c r="H103" s="220">
        <v>1</v>
      </c>
      <c r="I103" s="221"/>
      <c r="J103" s="221"/>
      <c r="K103" s="81">
        <v>1.4</v>
      </c>
      <c r="L103" s="81">
        <v>1.68</v>
      </c>
      <c r="M103" s="81">
        <v>2.23</v>
      </c>
      <c r="N103" s="82">
        <v>2.57</v>
      </c>
      <c r="O103" s="186"/>
      <c r="P103" s="263"/>
      <c r="Q103" s="265" t="e">
        <f t="shared" si="20"/>
        <v>#DIV/0!</v>
      </c>
    </row>
    <row r="104" spans="1:17" ht="60.75" hidden="1" customHeight="1" x14ac:dyDescent="0.25">
      <c r="A104" s="268"/>
      <c r="B104" s="283" t="s">
        <v>1191</v>
      </c>
      <c r="C104" s="278" t="s">
        <v>1192</v>
      </c>
      <c r="D104" s="242" t="s">
        <v>1193</v>
      </c>
      <c r="E104" s="183">
        <v>13916</v>
      </c>
      <c r="F104" s="243">
        <v>45.59</v>
      </c>
      <c r="G104" s="148"/>
      <c r="H104" s="220">
        <v>1</v>
      </c>
      <c r="I104" s="221"/>
      <c r="J104" s="221"/>
      <c r="K104" s="81">
        <v>1.4</v>
      </c>
      <c r="L104" s="81">
        <v>1.68</v>
      </c>
      <c r="M104" s="81">
        <v>2.23</v>
      </c>
      <c r="N104" s="82">
        <v>2.57</v>
      </c>
      <c r="O104" s="186"/>
      <c r="P104" s="263"/>
      <c r="Q104" s="265" t="e">
        <f t="shared" si="20"/>
        <v>#DIV/0!</v>
      </c>
    </row>
    <row r="105" spans="1:17" ht="63" hidden="1" customHeight="1" x14ac:dyDescent="0.25">
      <c r="A105" s="268"/>
      <c r="B105" s="283" t="s">
        <v>1194</v>
      </c>
      <c r="C105" s="278" t="s">
        <v>1195</v>
      </c>
      <c r="D105" s="242" t="s">
        <v>1196</v>
      </c>
      <c r="E105" s="183">
        <v>13916</v>
      </c>
      <c r="F105" s="243">
        <v>81.86</v>
      </c>
      <c r="G105" s="148"/>
      <c r="H105" s="220">
        <v>1</v>
      </c>
      <c r="I105" s="221"/>
      <c r="J105" s="221"/>
      <c r="K105" s="81">
        <v>1.4</v>
      </c>
      <c r="L105" s="81">
        <v>1.68</v>
      </c>
      <c r="M105" s="81">
        <v>2.23</v>
      </c>
      <c r="N105" s="82">
        <v>2.57</v>
      </c>
      <c r="O105" s="186"/>
      <c r="P105" s="263"/>
      <c r="Q105" s="265" t="e">
        <f t="shared" si="20"/>
        <v>#DIV/0!</v>
      </c>
    </row>
    <row r="106" spans="1:17" ht="45" hidden="1" x14ac:dyDescent="0.25">
      <c r="A106" s="268"/>
      <c r="B106" s="43">
        <v>70</v>
      </c>
      <c r="C106" s="277" t="s">
        <v>1010</v>
      </c>
      <c r="D106" s="91" t="s">
        <v>387</v>
      </c>
      <c r="E106" s="183">
        <v>13916</v>
      </c>
      <c r="F106" s="180">
        <v>20.54</v>
      </c>
      <c r="G106" s="241">
        <v>5.6399999999999999E-2</v>
      </c>
      <c r="H106" s="220">
        <v>1</v>
      </c>
      <c r="I106" s="221"/>
      <c r="J106" s="221"/>
      <c r="K106" s="81">
        <v>1.4</v>
      </c>
      <c r="L106" s="81">
        <v>1.68</v>
      </c>
      <c r="M106" s="81">
        <v>2.23</v>
      </c>
      <c r="N106" s="82">
        <v>2.57</v>
      </c>
      <c r="O106" s="186"/>
      <c r="P106" s="263"/>
      <c r="Q106" s="265" t="e">
        <f t="shared" si="20"/>
        <v>#DIV/0!</v>
      </c>
    </row>
    <row r="107" spans="1:17" ht="45" hidden="1" x14ac:dyDescent="0.25">
      <c r="A107" s="268"/>
      <c r="B107" s="43">
        <v>71</v>
      </c>
      <c r="C107" s="277" t="s">
        <v>1011</v>
      </c>
      <c r="D107" s="91" t="s">
        <v>389</v>
      </c>
      <c r="E107" s="183">
        <v>13916</v>
      </c>
      <c r="F107" s="180">
        <v>27.22</v>
      </c>
      <c r="G107" s="241">
        <v>2.8199999999999999E-2</v>
      </c>
      <c r="H107" s="220">
        <v>1</v>
      </c>
      <c r="I107" s="221"/>
      <c r="J107" s="221"/>
      <c r="K107" s="81">
        <v>1.4</v>
      </c>
      <c r="L107" s="81">
        <v>1.68</v>
      </c>
      <c r="M107" s="81">
        <v>2.23</v>
      </c>
      <c r="N107" s="82">
        <v>2.57</v>
      </c>
      <c r="O107" s="186"/>
      <c r="P107" s="263"/>
      <c r="Q107" s="265" t="e">
        <f t="shared" si="20"/>
        <v>#DIV/0!</v>
      </c>
    </row>
    <row r="108" spans="1:17" ht="45" hidden="1" x14ac:dyDescent="0.25">
      <c r="A108" s="268"/>
      <c r="B108" s="277">
        <v>72</v>
      </c>
      <c r="C108" s="268" t="s">
        <v>1012</v>
      </c>
      <c r="D108" s="273" t="s">
        <v>391</v>
      </c>
      <c r="E108" s="183">
        <v>13916</v>
      </c>
      <c r="F108" s="180">
        <v>34.01</v>
      </c>
      <c r="G108" s="241">
        <v>5.8400000000000001E-2</v>
      </c>
      <c r="H108" s="220">
        <v>1</v>
      </c>
      <c r="I108" s="221"/>
      <c r="J108" s="221"/>
      <c r="K108" s="81">
        <v>1.4</v>
      </c>
      <c r="L108" s="81">
        <v>1.68</v>
      </c>
      <c r="M108" s="81">
        <v>2.23</v>
      </c>
      <c r="N108" s="82">
        <v>2.57</v>
      </c>
      <c r="O108" s="186"/>
      <c r="P108" s="263"/>
      <c r="Q108" s="265" t="e">
        <f t="shared" si="20"/>
        <v>#DIV/0!</v>
      </c>
    </row>
    <row r="109" spans="1:17" ht="45" hidden="1" x14ac:dyDescent="0.25">
      <c r="A109" s="268"/>
      <c r="B109" s="277">
        <v>73</v>
      </c>
      <c r="C109" s="268" t="s">
        <v>1013</v>
      </c>
      <c r="D109" s="273" t="s">
        <v>393</v>
      </c>
      <c r="E109" s="183">
        <v>13916</v>
      </c>
      <c r="F109" s="180">
        <v>56.65</v>
      </c>
      <c r="G109" s="241">
        <v>2.3E-3</v>
      </c>
      <c r="H109" s="220">
        <v>1</v>
      </c>
      <c r="I109" s="221"/>
      <c r="J109" s="221"/>
      <c r="K109" s="81">
        <v>1.4</v>
      </c>
      <c r="L109" s="81">
        <v>1.68</v>
      </c>
      <c r="M109" s="81">
        <v>2.23</v>
      </c>
      <c r="N109" s="82">
        <v>2.57</v>
      </c>
      <c r="O109" s="186"/>
      <c r="P109" s="263"/>
      <c r="Q109" s="265" t="e">
        <f t="shared" si="20"/>
        <v>#DIV/0!</v>
      </c>
    </row>
    <row r="110" spans="1:17" hidden="1" x14ac:dyDescent="0.25">
      <c r="A110" s="268"/>
      <c r="B110" s="277">
        <v>74</v>
      </c>
      <c r="C110" s="273" t="s">
        <v>1014</v>
      </c>
      <c r="D110" s="170" t="s">
        <v>395</v>
      </c>
      <c r="E110" s="183">
        <v>13916</v>
      </c>
      <c r="F110" s="43">
        <v>0.74</v>
      </c>
      <c r="G110" s="148"/>
      <c r="H110" s="220">
        <v>1</v>
      </c>
      <c r="I110" s="221"/>
      <c r="J110" s="221"/>
      <c r="K110" s="81">
        <v>1.4</v>
      </c>
      <c r="L110" s="81">
        <v>1.68</v>
      </c>
      <c r="M110" s="81">
        <v>2.23</v>
      </c>
      <c r="N110" s="82">
        <v>2.57</v>
      </c>
      <c r="O110" s="186">
        <v>0</v>
      </c>
      <c r="P110" s="37">
        <f>O110*$E110*$F110*$H110*$L110*$P$10</f>
        <v>0</v>
      </c>
      <c r="Q110" s="265" t="e">
        <f t="shared" si="20"/>
        <v>#DIV/0!</v>
      </c>
    </row>
    <row r="111" spans="1:17" hidden="1" x14ac:dyDescent="0.25">
      <c r="A111" s="268"/>
      <c r="B111" s="277">
        <v>75</v>
      </c>
      <c r="C111" s="273" t="s">
        <v>1015</v>
      </c>
      <c r="D111" s="170" t="s">
        <v>397</v>
      </c>
      <c r="E111" s="183">
        <v>13916</v>
      </c>
      <c r="F111" s="43">
        <v>1.44</v>
      </c>
      <c r="G111" s="148"/>
      <c r="H111" s="220">
        <v>1</v>
      </c>
      <c r="I111" s="221"/>
      <c r="J111" s="221"/>
      <c r="K111" s="81">
        <v>1.4</v>
      </c>
      <c r="L111" s="81">
        <v>1.68</v>
      </c>
      <c r="M111" s="81">
        <v>2.23</v>
      </c>
      <c r="N111" s="82">
        <v>2.57</v>
      </c>
      <c r="O111" s="186">
        <v>0</v>
      </c>
      <c r="P111" s="37">
        <f>O111*$E111*$F111*$H111*$L111*$P$10</f>
        <v>0</v>
      </c>
      <c r="Q111" s="265" t="e">
        <f t="shared" si="20"/>
        <v>#DIV/0!</v>
      </c>
    </row>
    <row r="112" spans="1:17" hidden="1" x14ac:dyDescent="0.25">
      <c r="A112" s="268"/>
      <c r="B112" s="277">
        <v>76</v>
      </c>
      <c r="C112" s="273" t="s">
        <v>1016</v>
      </c>
      <c r="D112" s="170" t="s">
        <v>399</v>
      </c>
      <c r="E112" s="183">
        <v>13916</v>
      </c>
      <c r="F112" s="43">
        <v>2.2200000000000002</v>
      </c>
      <c r="G112" s="148"/>
      <c r="H112" s="220">
        <v>1</v>
      </c>
      <c r="I112" s="221"/>
      <c r="J112" s="221"/>
      <c r="K112" s="81">
        <v>1.4</v>
      </c>
      <c r="L112" s="81">
        <v>1.68</v>
      </c>
      <c r="M112" s="81">
        <v>2.23</v>
      </c>
      <c r="N112" s="82">
        <v>2.57</v>
      </c>
      <c r="O112" s="186">
        <v>0</v>
      </c>
      <c r="P112" s="37">
        <f>O112*$E112*$F112*$H112*$L112*$P$10</f>
        <v>0</v>
      </c>
      <c r="Q112" s="265" t="e">
        <f t="shared" si="20"/>
        <v>#DIV/0!</v>
      </c>
    </row>
    <row r="113" spans="1:17" hidden="1" x14ac:dyDescent="0.25">
      <c r="A113" s="268"/>
      <c r="B113" s="277">
        <v>77</v>
      </c>
      <c r="C113" s="273" t="s">
        <v>1017</v>
      </c>
      <c r="D113" s="170" t="s">
        <v>401</v>
      </c>
      <c r="E113" s="183">
        <v>13916</v>
      </c>
      <c r="F113" s="43">
        <v>2.93</v>
      </c>
      <c r="G113" s="148"/>
      <c r="H113" s="220">
        <v>1</v>
      </c>
      <c r="I113" s="221"/>
      <c r="J113" s="221"/>
      <c r="K113" s="81">
        <v>1.4</v>
      </c>
      <c r="L113" s="81">
        <v>1.68</v>
      </c>
      <c r="M113" s="81">
        <v>2.23</v>
      </c>
      <c r="N113" s="82">
        <v>2.57</v>
      </c>
      <c r="O113" s="186"/>
      <c r="P113" s="37"/>
      <c r="Q113" s="265" t="e">
        <f t="shared" si="20"/>
        <v>#DIV/0!</v>
      </c>
    </row>
    <row r="114" spans="1:17" hidden="1" x14ac:dyDescent="0.25">
      <c r="A114" s="268"/>
      <c r="B114" s="277">
        <v>78</v>
      </c>
      <c r="C114" s="273" t="s">
        <v>1018</v>
      </c>
      <c r="D114" s="170" t="s">
        <v>403</v>
      </c>
      <c r="E114" s="183">
        <v>13916</v>
      </c>
      <c r="F114" s="43">
        <v>3.14</v>
      </c>
      <c r="G114" s="148"/>
      <c r="H114" s="220">
        <v>1</v>
      </c>
      <c r="I114" s="221"/>
      <c r="J114" s="221"/>
      <c r="K114" s="81">
        <v>1.4</v>
      </c>
      <c r="L114" s="81">
        <v>1.68</v>
      </c>
      <c r="M114" s="81">
        <v>2.23</v>
      </c>
      <c r="N114" s="82">
        <v>2.57</v>
      </c>
      <c r="O114" s="186"/>
      <c r="P114" s="37"/>
      <c r="Q114" s="265" t="e">
        <f t="shared" si="20"/>
        <v>#DIV/0!</v>
      </c>
    </row>
    <row r="115" spans="1:17" hidden="1" x14ac:dyDescent="0.25">
      <c r="A115" s="268"/>
      <c r="B115" s="277">
        <v>79</v>
      </c>
      <c r="C115" s="273" t="s">
        <v>1019</v>
      </c>
      <c r="D115" s="170" t="s">
        <v>405</v>
      </c>
      <c r="E115" s="183">
        <v>13916</v>
      </c>
      <c r="F115" s="43">
        <v>3.8</v>
      </c>
      <c r="G115" s="148"/>
      <c r="H115" s="220">
        <v>1</v>
      </c>
      <c r="I115" s="221"/>
      <c r="J115" s="221"/>
      <c r="K115" s="81">
        <v>1.4</v>
      </c>
      <c r="L115" s="81">
        <v>1.68</v>
      </c>
      <c r="M115" s="81">
        <v>2.23</v>
      </c>
      <c r="N115" s="82">
        <v>2.57</v>
      </c>
      <c r="O115" s="186"/>
      <c r="P115" s="37"/>
      <c r="Q115" s="265" t="e">
        <f t="shared" si="20"/>
        <v>#DIV/0!</v>
      </c>
    </row>
    <row r="116" spans="1:17" hidden="1" x14ac:dyDescent="0.25">
      <c r="A116" s="268"/>
      <c r="B116" s="277">
        <v>80</v>
      </c>
      <c r="C116" s="273" t="s">
        <v>1020</v>
      </c>
      <c r="D116" s="170" t="s">
        <v>407</v>
      </c>
      <c r="E116" s="183">
        <v>13916</v>
      </c>
      <c r="F116" s="43">
        <v>4.7</v>
      </c>
      <c r="G116" s="148"/>
      <c r="H116" s="220">
        <v>1</v>
      </c>
      <c r="I116" s="221"/>
      <c r="J116" s="221"/>
      <c r="K116" s="81">
        <v>1.4</v>
      </c>
      <c r="L116" s="81">
        <v>1.68</v>
      </c>
      <c r="M116" s="81">
        <v>2.23</v>
      </c>
      <c r="N116" s="82">
        <v>2.57</v>
      </c>
      <c r="O116" s="186"/>
      <c r="P116" s="37"/>
      <c r="Q116" s="265" t="e">
        <f t="shared" si="20"/>
        <v>#DIV/0!</v>
      </c>
    </row>
    <row r="117" spans="1:17" ht="30.75" hidden="1" customHeight="1" x14ac:dyDescent="0.25">
      <c r="A117" s="268"/>
      <c r="B117" s="277">
        <v>81</v>
      </c>
      <c r="C117" s="273" t="s">
        <v>1021</v>
      </c>
      <c r="D117" s="170" t="s">
        <v>409</v>
      </c>
      <c r="E117" s="183">
        <v>13916</v>
      </c>
      <c r="F117" s="43">
        <v>26.65</v>
      </c>
      <c r="G117" s="148"/>
      <c r="H117" s="220">
        <v>1</v>
      </c>
      <c r="I117" s="221"/>
      <c r="J117" s="221"/>
      <c r="K117" s="81">
        <v>1.4</v>
      </c>
      <c r="L117" s="81">
        <v>1.68</v>
      </c>
      <c r="M117" s="81">
        <v>2.23</v>
      </c>
      <c r="N117" s="82">
        <v>2.57</v>
      </c>
      <c r="O117" s="186"/>
      <c r="P117" s="37"/>
      <c r="Q117" s="265" t="e">
        <f t="shared" si="20"/>
        <v>#DIV/0!</v>
      </c>
    </row>
    <row r="118" spans="1:17" ht="30" hidden="1" x14ac:dyDescent="0.25">
      <c r="A118" s="268"/>
      <c r="B118" s="277">
        <v>82</v>
      </c>
      <c r="C118" s="273" t="s">
        <v>1022</v>
      </c>
      <c r="D118" s="170" t="s">
        <v>1023</v>
      </c>
      <c r="E118" s="183">
        <v>13916</v>
      </c>
      <c r="F118" s="31">
        <v>4.09</v>
      </c>
      <c r="G118" s="245">
        <v>0.78380000000000005</v>
      </c>
      <c r="H118" s="220">
        <v>1</v>
      </c>
      <c r="I118" s="221"/>
      <c r="J118" s="221"/>
      <c r="K118" s="81">
        <v>1.4</v>
      </c>
      <c r="L118" s="81">
        <v>1.68</v>
      </c>
      <c r="M118" s="81">
        <v>2.23</v>
      </c>
      <c r="N118" s="82">
        <v>2.57</v>
      </c>
      <c r="O118" s="186"/>
      <c r="P118" s="37"/>
      <c r="Q118" s="265" t="e">
        <f t="shared" si="20"/>
        <v>#DIV/0!</v>
      </c>
    </row>
    <row r="119" spans="1:17" ht="30" hidden="1" x14ac:dyDescent="0.25">
      <c r="A119" s="268"/>
      <c r="B119" s="277">
        <v>83</v>
      </c>
      <c r="C119" s="273" t="s">
        <v>1024</v>
      </c>
      <c r="D119" s="170" t="s">
        <v>413</v>
      </c>
      <c r="E119" s="183">
        <v>13916</v>
      </c>
      <c r="F119" s="31">
        <v>4.96</v>
      </c>
      <c r="G119" s="245">
        <v>0.82640000000000002</v>
      </c>
      <c r="H119" s="220">
        <v>1</v>
      </c>
      <c r="I119" s="221"/>
      <c r="J119" s="221"/>
      <c r="K119" s="81">
        <v>1.4</v>
      </c>
      <c r="L119" s="81">
        <v>1.68</v>
      </c>
      <c r="M119" s="81">
        <v>2.23</v>
      </c>
      <c r="N119" s="82">
        <v>2.57</v>
      </c>
      <c r="O119" s="186"/>
      <c r="P119" s="37"/>
      <c r="Q119" s="265" t="e">
        <f t="shared" si="20"/>
        <v>#DIV/0!</v>
      </c>
    </row>
    <row r="120" spans="1:17" ht="30" hidden="1" x14ac:dyDescent="0.25">
      <c r="A120" s="268"/>
      <c r="B120" s="277">
        <v>84</v>
      </c>
      <c r="C120" s="273" t="s">
        <v>1025</v>
      </c>
      <c r="D120" s="170" t="s">
        <v>415</v>
      </c>
      <c r="E120" s="183">
        <v>13916</v>
      </c>
      <c r="F120" s="43">
        <v>13.27</v>
      </c>
      <c r="G120" s="245">
        <v>0.31859999999999999</v>
      </c>
      <c r="H120" s="220">
        <v>1</v>
      </c>
      <c r="I120" s="221"/>
      <c r="J120" s="221"/>
      <c r="K120" s="81">
        <v>1.4</v>
      </c>
      <c r="L120" s="81">
        <v>1.68</v>
      </c>
      <c r="M120" s="81">
        <v>2.23</v>
      </c>
      <c r="N120" s="82">
        <v>2.57</v>
      </c>
      <c r="O120" s="186"/>
      <c r="P120" s="37"/>
      <c r="Q120" s="265" t="e">
        <f t="shared" si="20"/>
        <v>#DIV/0!</v>
      </c>
    </row>
    <row r="121" spans="1:17" ht="30" hidden="1" x14ac:dyDescent="0.25">
      <c r="A121" s="268"/>
      <c r="B121" s="277">
        <v>85</v>
      </c>
      <c r="C121" s="273" t="s">
        <v>1026</v>
      </c>
      <c r="D121" s="170" t="s">
        <v>417</v>
      </c>
      <c r="E121" s="183">
        <v>13916</v>
      </c>
      <c r="F121" s="43">
        <v>25.33</v>
      </c>
      <c r="G121" s="245">
        <v>0.16689999999999999</v>
      </c>
      <c r="H121" s="220">
        <v>1</v>
      </c>
      <c r="I121" s="221"/>
      <c r="J121" s="221"/>
      <c r="K121" s="81">
        <v>1.4</v>
      </c>
      <c r="L121" s="81">
        <v>1.68</v>
      </c>
      <c r="M121" s="81">
        <v>2.23</v>
      </c>
      <c r="N121" s="82">
        <v>2.57</v>
      </c>
      <c r="O121" s="186"/>
      <c r="P121" s="119"/>
      <c r="Q121" s="265" t="e">
        <f t="shared" si="20"/>
        <v>#DIV/0!</v>
      </c>
    </row>
    <row r="122" spans="1:17" ht="45" hidden="1" x14ac:dyDescent="0.25">
      <c r="A122" s="268"/>
      <c r="B122" s="277">
        <v>86</v>
      </c>
      <c r="C122" s="273" t="s">
        <v>1027</v>
      </c>
      <c r="D122" s="91" t="s">
        <v>1028</v>
      </c>
      <c r="E122" s="183">
        <v>13916</v>
      </c>
      <c r="F122" s="180">
        <v>0.15</v>
      </c>
      <c r="G122" s="148"/>
      <c r="H122" s="220">
        <v>1</v>
      </c>
      <c r="I122" s="221"/>
      <c r="J122" s="221"/>
      <c r="K122" s="81">
        <v>1.4</v>
      </c>
      <c r="L122" s="81">
        <v>1.68</v>
      </c>
      <c r="M122" s="81">
        <v>2.23</v>
      </c>
      <c r="N122" s="82">
        <v>2.57</v>
      </c>
      <c r="O122" s="186">
        <v>0</v>
      </c>
      <c r="P122" s="262"/>
      <c r="Q122" s="265" t="e">
        <f t="shared" si="20"/>
        <v>#DIV/0!</v>
      </c>
    </row>
    <row r="123" spans="1:17" ht="45" hidden="1" x14ac:dyDescent="0.25">
      <c r="A123" s="268"/>
      <c r="B123" s="277">
        <v>87</v>
      </c>
      <c r="C123" s="273" t="s">
        <v>1029</v>
      </c>
      <c r="D123" s="91" t="s">
        <v>1030</v>
      </c>
      <c r="E123" s="183">
        <v>13916</v>
      </c>
      <c r="F123" s="180">
        <v>0.69</v>
      </c>
      <c r="G123" s="148"/>
      <c r="H123" s="220">
        <v>1</v>
      </c>
      <c r="I123" s="221"/>
      <c r="J123" s="221"/>
      <c r="K123" s="81">
        <v>1.4</v>
      </c>
      <c r="L123" s="81">
        <v>1.68</v>
      </c>
      <c r="M123" s="81">
        <v>2.23</v>
      </c>
      <c r="N123" s="82">
        <v>2.57</v>
      </c>
      <c r="O123" s="186"/>
      <c r="P123" s="262"/>
      <c r="Q123" s="265" t="e">
        <f t="shared" si="20"/>
        <v>#DIV/0!</v>
      </c>
    </row>
    <row r="124" spans="1:17" ht="45" hidden="1" x14ac:dyDescent="0.25">
      <c r="A124" s="268"/>
      <c r="B124" s="277">
        <v>88</v>
      </c>
      <c r="C124" s="273" t="s">
        <v>1031</v>
      </c>
      <c r="D124" s="91" t="s">
        <v>1032</v>
      </c>
      <c r="E124" s="183">
        <v>13916</v>
      </c>
      <c r="F124" s="180">
        <v>1.57</v>
      </c>
      <c r="G124" s="148"/>
      <c r="H124" s="220">
        <v>1</v>
      </c>
      <c r="I124" s="221"/>
      <c r="J124" s="221"/>
      <c r="K124" s="81">
        <v>1.4</v>
      </c>
      <c r="L124" s="81">
        <v>1.68</v>
      </c>
      <c r="M124" s="81">
        <v>2.23</v>
      </c>
      <c r="N124" s="82">
        <v>2.57</v>
      </c>
      <c r="O124" s="186"/>
      <c r="P124" s="262"/>
      <c r="Q124" s="265" t="e">
        <f t="shared" si="20"/>
        <v>#DIV/0!</v>
      </c>
    </row>
    <row r="125" spans="1:17" ht="45" hidden="1" x14ac:dyDescent="0.25">
      <c r="A125" s="268"/>
      <c r="B125" s="277">
        <v>89</v>
      </c>
      <c r="C125" s="273" t="s">
        <v>1033</v>
      </c>
      <c r="D125" s="91" t="s">
        <v>1034</v>
      </c>
      <c r="E125" s="183">
        <v>13916</v>
      </c>
      <c r="F125" s="180">
        <v>2.82</v>
      </c>
      <c r="G125" s="148"/>
      <c r="H125" s="220">
        <v>1</v>
      </c>
      <c r="I125" s="221"/>
      <c r="J125" s="221"/>
      <c r="K125" s="81">
        <v>1.4</v>
      </c>
      <c r="L125" s="81">
        <v>1.68</v>
      </c>
      <c r="M125" s="81">
        <v>2.23</v>
      </c>
      <c r="N125" s="82">
        <v>2.57</v>
      </c>
      <c r="O125" s="186"/>
      <c r="P125" s="262"/>
      <c r="Q125" s="265" t="e">
        <f t="shared" si="20"/>
        <v>#DIV/0!</v>
      </c>
    </row>
    <row r="126" spans="1:17" ht="30" hidden="1" x14ac:dyDescent="0.25">
      <c r="A126" s="268"/>
      <c r="B126" s="277">
        <v>90</v>
      </c>
      <c r="C126" s="273" t="s">
        <v>1035</v>
      </c>
      <c r="D126" s="170" t="s">
        <v>431</v>
      </c>
      <c r="E126" s="183">
        <v>13916</v>
      </c>
      <c r="F126" s="180">
        <v>0.31</v>
      </c>
      <c r="G126" s="241">
        <v>0.51060000000000005</v>
      </c>
      <c r="H126" s="220">
        <v>1</v>
      </c>
      <c r="I126" s="221"/>
      <c r="J126" s="221"/>
      <c r="K126" s="81">
        <v>1.4</v>
      </c>
      <c r="L126" s="81">
        <v>1.68</v>
      </c>
      <c r="M126" s="81">
        <v>2.23</v>
      </c>
      <c r="N126" s="82">
        <v>2.57</v>
      </c>
      <c r="O126" s="186"/>
      <c r="P126" s="263">
        <f t="shared" ref="P126:P137" si="23">(O126*$E126*$F126*((1-$G126)+$G126*$L126*$H126))</f>
        <v>0</v>
      </c>
      <c r="Q126" s="265" t="e">
        <f t="shared" si="20"/>
        <v>#DIV/0!</v>
      </c>
    </row>
    <row r="127" spans="1:17" ht="30" hidden="1" x14ac:dyDescent="0.25">
      <c r="A127" s="268"/>
      <c r="B127" s="277">
        <v>91</v>
      </c>
      <c r="C127" s="273" t="s">
        <v>1036</v>
      </c>
      <c r="D127" s="170" t="s">
        <v>433</v>
      </c>
      <c r="E127" s="183">
        <v>13916</v>
      </c>
      <c r="F127" s="180">
        <v>1.36</v>
      </c>
      <c r="G127" s="241">
        <v>0.51060000000000005</v>
      </c>
      <c r="H127" s="220">
        <v>1</v>
      </c>
      <c r="I127" s="221"/>
      <c r="J127" s="221"/>
      <c r="K127" s="81">
        <v>1.4</v>
      </c>
      <c r="L127" s="81">
        <v>1.68</v>
      </c>
      <c r="M127" s="81">
        <v>2.23</v>
      </c>
      <c r="N127" s="82">
        <v>2.57</v>
      </c>
      <c r="O127" s="186"/>
      <c r="P127" s="263">
        <f t="shared" si="23"/>
        <v>0</v>
      </c>
      <c r="Q127" s="265" t="e">
        <f t="shared" si="20"/>
        <v>#DIV/0!</v>
      </c>
    </row>
    <row r="128" spans="1:17" ht="30" hidden="1" x14ac:dyDescent="0.25">
      <c r="A128" s="268"/>
      <c r="B128" s="277">
        <v>92</v>
      </c>
      <c r="C128" s="273" t="s">
        <v>1037</v>
      </c>
      <c r="D128" s="170" t="s">
        <v>435</v>
      </c>
      <c r="E128" s="183">
        <v>13916</v>
      </c>
      <c r="F128" s="180">
        <v>3.06</v>
      </c>
      <c r="G128" s="241">
        <v>0.51060000000000005</v>
      </c>
      <c r="H128" s="220">
        <v>1</v>
      </c>
      <c r="I128" s="221"/>
      <c r="J128" s="221"/>
      <c r="K128" s="81">
        <v>1.4</v>
      </c>
      <c r="L128" s="81">
        <v>1.68</v>
      </c>
      <c r="M128" s="81">
        <v>2.23</v>
      </c>
      <c r="N128" s="82">
        <v>2.57</v>
      </c>
      <c r="O128" s="186"/>
      <c r="P128" s="263">
        <f t="shared" si="23"/>
        <v>0</v>
      </c>
      <c r="Q128" s="265" t="e">
        <f t="shared" si="20"/>
        <v>#DIV/0!</v>
      </c>
    </row>
    <row r="129" spans="1:17" ht="30" hidden="1" x14ac:dyDescent="0.25">
      <c r="A129" s="268"/>
      <c r="B129" s="277">
        <v>93</v>
      </c>
      <c r="C129" s="273" t="s">
        <v>1038</v>
      </c>
      <c r="D129" s="170" t="s">
        <v>1039</v>
      </c>
      <c r="E129" s="183">
        <v>13916</v>
      </c>
      <c r="F129" s="180">
        <v>5.66</v>
      </c>
      <c r="G129" s="241">
        <v>0.51060000000000005</v>
      </c>
      <c r="H129" s="220">
        <v>1</v>
      </c>
      <c r="I129" s="221"/>
      <c r="J129" s="221"/>
      <c r="K129" s="81">
        <v>1.4</v>
      </c>
      <c r="L129" s="81">
        <v>1.68</v>
      </c>
      <c r="M129" s="81">
        <v>2.23</v>
      </c>
      <c r="N129" s="82">
        <v>2.57</v>
      </c>
      <c r="O129" s="186"/>
      <c r="P129" s="263">
        <f t="shared" si="23"/>
        <v>0</v>
      </c>
      <c r="Q129" s="265" t="e">
        <f t="shared" si="20"/>
        <v>#DIV/0!</v>
      </c>
    </row>
    <row r="130" spans="1:17" ht="60" hidden="1" x14ac:dyDescent="0.25">
      <c r="A130" s="268"/>
      <c r="B130" s="277">
        <v>94</v>
      </c>
      <c r="C130" s="273" t="s">
        <v>1040</v>
      </c>
      <c r="D130" s="170" t="s">
        <v>437</v>
      </c>
      <c r="E130" s="183">
        <v>13916</v>
      </c>
      <c r="F130" s="180">
        <v>4.18</v>
      </c>
      <c r="G130" s="241">
        <v>4.1300000000000003E-2</v>
      </c>
      <c r="H130" s="220">
        <v>1</v>
      </c>
      <c r="I130" s="221"/>
      <c r="J130" s="221"/>
      <c r="K130" s="81">
        <v>1.4</v>
      </c>
      <c r="L130" s="81">
        <v>1.68</v>
      </c>
      <c r="M130" s="81">
        <v>2.23</v>
      </c>
      <c r="N130" s="82">
        <v>2.57</v>
      </c>
      <c r="O130" s="186"/>
      <c r="P130" s="263">
        <f t="shared" si="23"/>
        <v>0</v>
      </c>
      <c r="Q130" s="265" t="e">
        <f t="shared" si="20"/>
        <v>#DIV/0!</v>
      </c>
    </row>
    <row r="131" spans="1:17" ht="60" hidden="1" x14ac:dyDescent="0.25">
      <c r="A131" s="268"/>
      <c r="B131" s="277">
        <v>95</v>
      </c>
      <c r="C131" s="273" t="s">
        <v>1041</v>
      </c>
      <c r="D131" s="170" t="s">
        <v>439</v>
      </c>
      <c r="E131" s="183">
        <v>13916</v>
      </c>
      <c r="F131" s="180">
        <v>5.13</v>
      </c>
      <c r="G131" s="241">
        <v>0.1275</v>
      </c>
      <c r="H131" s="220">
        <v>1</v>
      </c>
      <c r="I131" s="221"/>
      <c r="J131" s="221"/>
      <c r="K131" s="81">
        <v>1.4</v>
      </c>
      <c r="L131" s="81">
        <v>1.68</v>
      </c>
      <c r="M131" s="81">
        <v>2.23</v>
      </c>
      <c r="N131" s="82">
        <v>2.57</v>
      </c>
      <c r="O131" s="186"/>
      <c r="P131" s="263">
        <f t="shared" si="23"/>
        <v>0</v>
      </c>
      <c r="Q131" s="265" t="e">
        <f t="shared" si="20"/>
        <v>#DIV/0!</v>
      </c>
    </row>
    <row r="132" spans="1:17" ht="60" hidden="1" x14ac:dyDescent="0.25">
      <c r="A132" s="268"/>
      <c r="B132" s="277">
        <v>96</v>
      </c>
      <c r="C132" s="273" t="s">
        <v>1042</v>
      </c>
      <c r="D132" s="170" t="s">
        <v>441</v>
      </c>
      <c r="E132" s="183">
        <v>13916</v>
      </c>
      <c r="F132" s="180">
        <v>6.88</v>
      </c>
      <c r="G132" s="241">
        <v>0.2253</v>
      </c>
      <c r="H132" s="220">
        <v>1</v>
      </c>
      <c r="I132" s="221"/>
      <c r="J132" s="221"/>
      <c r="K132" s="81">
        <v>1.4</v>
      </c>
      <c r="L132" s="81">
        <v>1.68</v>
      </c>
      <c r="M132" s="81">
        <v>2.23</v>
      </c>
      <c r="N132" s="82">
        <v>2.57</v>
      </c>
      <c r="O132" s="186"/>
      <c r="P132" s="263">
        <f t="shared" si="23"/>
        <v>0</v>
      </c>
      <c r="Q132" s="265" t="e">
        <f t="shared" si="20"/>
        <v>#DIV/0!</v>
      </c>
    </row>
    <row r="133" spans="1:17" ht="60" hidden="1" x14ac:dyDescent="0.25">
      <c r="A133" s="268"/>
      <c r="B133" s="277">
        <v>97</v>
      </c>
      <c r="C133" s="273" t="s">
        <v>1043</v>
      </c>
      <c r="D133" s="170" t="s">
        <v>443</v>
      </c>
      <c r="E133" s="183">
        <v>13916</v>
      </c>
      <c r="F133" s="180">
        <v>10.029999999999999</v>
      </c>
      <c r="G133" s="241">
        <v>0.31490000000000001</v>
      </c>
      <c r="H133" s="220">
        <v>1</v>
      </c>
      <c r="I133" s="221"/>
      <c r="J133" s="221"/>
      <c r="K133" s="81">
        <v>1.4</v>
      </c>
      <c r="L133" s="81">
        <v>1.68</v>
      </c>
      <c r="M133" s="81">
        <v>2.23</v>
      </c>
      <c r="N133" s="82">
        <v>2.57</v>
      </c>
      <c r="O133" s="186"/>
      <c r="P133" s="263">
        <f t="shared" si="23"/>
        <v>0</v>
      </c>
      <c r="Q133" s="265" t="e">
        <f t="shared" si="20"/>
        <v>#DIV/0!</v>
      </c>
    </row>
    <row r="134" spans="1:17" ht="60" hidden="1" x14ac:dyDescent="0.25">
      <c r="A134" s="268"/>
      <c r="B134" s="277">
        <v>98</v>
      </c>
      <c r="C134" s="273" t="s">
        <v>1044</v>
      </c>
      <c r="D134" s="170" t="s">
        <v>445</v>
      </c>
      <c r="E134" s="183">
        <v>13916</v>
      </c>
      <c r="F134" s="180">
        <v>34.21</v>
      </c>
      <c r="G134" s="241">
        <v>4.1999999999999997E-3</v>
      </c>
      <c r="H134" s="220">
        <v>1</v>
      </c>
      <c r="I134" s="221"/>
      <c r="J134" s="221"/>
      <c r="K134" s="81">
        <v>1.4</v>
      </c>
      <c r="L134" s="81">
        <v>1.68</v>
      </c>
      <c r="M134" s="81">
        <v>2.23</v>
      </c>
      <c r="N134" s="82">
        <v>2.57</v>
      </c>
      <c r="O134" s="186"/>
      <c r="P134" s="263">
        <f t="shared" si="23"/>
        <v>0</v>
      </c>
      <c r="Q134" s="265" t="e">
        <f t="shared" si="20"/>
        <v>#DIV/0!</v>
      </c>
    </row>
    <row r="135" spans="1:17" ht="60" hidden="1" x14ac:dyDescent="0.25">
      <c r="A135" s="268"/>
      <c r="B135" s="277">
        <v>99</v>
      </c>
      <c r="C135" s="273" t="s">
        <v>1045</v>
      </c>
      <c r="D135" s="170" t="s">
        <v>447</v>
      </c>
      <c r="E135" s="183">
        <v>13916</v>
      </c>
      <c r="F135" s="180">
        <v>35</v>
      </c>
      <c r="G135" s="241">
        <v>1.5599999999999999E-2</v>
      </c>
      <c r="H135" s="220">
        <v>1</v>
      </c>
      <c r="I135" s="221"/>
      <c r="J135" s="221"/>
      <c r="K135" s="81">
        <v>1.4</v>
      </c>
      <c r="L135" s="81">
        <v>1.68</v>
      </c>
      <c r="M135" s="81">
        <v>2.23</v>
      </c>
      <c r="N135" s="82">
        <v>2.57</v>
      </c>
      <c r="O135" s="186"/>
      <c r="P135" s="263">
        <f t="shared" si="23"/>
        <v>0</v>
      </c>
      <c r="Q135" s="265" t="e">
        <f t="shared" si="20"/>
        <v>#DIV/0!</v>
      </c>
    </row>
    <row r="136" spans="1:17" ht="60" hidden="1" x14ac:dyDescent="0.25">
      <c r="A136" s="268"/>
      <c r="B136" s="277">
        <v>100</v>
      </c>
      <c r="C136" s="273" t="s">
        <v>1046</v>
      </c>
      <c r="D136" s="170" t="s">
        <v>1047</v>
      </c>
      <c r="E136" s="183">
        <v>13916</v>
      </c>
      <c r="F136" s="180">
        <v>37.1</v>
      </c>
      <c r="G136" s="241">
        <v>4.36E-2</v>
      </c>
      <c r="H136" s="220">
        <v>1</v>
      </c>
      <c r="I136" s="221"/>
      <c r="J136" s="221"/>
      <c r="K136" s="81">
        <v>1.4</v>
      </c>
      <c r="L136" s="81">
        <v>1.68</v>
      </c>
      <c r="M136" s="81">
        <v>2.23</v>
      </c>
      <c r="N136" s="82">
        <v>2.57</v>
      </c>
      <c r="O136" s="186"/>
      <c r="P136" s="263">
        <f t="shared" si="23"/>
        <v>0</v>
      </c>
      <c r="Q136" s="265" t="e">
        <f t="shared" si="20"/>
        <v>#DIV/0!</v>
      </c>
    </row>
    <row r="137" spans="1:17" ht="60" hidden="1" x14ac:dyDescent="0.25">
      <c r="A137" s="268"/>
      <c r="B137" s="277">
        <v>101</v>
      </c>
      <c r="C137" s="273" t="s">
        <v>1048</v>
      </c>
      <c r="D137" s="170" t="s">
        <v>1049</v>
      </c>
      <c r="E137" s="183">
        <v>13916</v>
      </c>
      <c r="F137" s="180">
        <v>39.909999999999997</v>
      </c>
      <c r="G137" s="241">
        <v>7.6499999999999999E-2</v>
      </c>
      <c r="H137" s="220">
        <v>1</v>
      </c>
      <c r="I137" s="221"/>
      <c r="J137" s="221"/>
      <c r="K137" s="81">
        <v>1.4</v>
      </c>
      <c r="L137" s="81">
        <v>1.68</v>
      </c>
      <c r="M137" s="81">
        <v>2.23</v>
      </c>
      <c r="N137" s="82">
        <v>2.57</v>
      </c>
      <c r="O137" s="186">
        <v>0</v>
      </c>
      <c r="P137" s="263">
        <f t="shared" si="23"/>
        <v>0</v>
      </c>
      <c r="Q137" s="265" t="e">
        <f t="shared" si="20"/>
        <v>#DIV/0!</v>
      </c>
    </row>
    <row r="138" spans="1:17" hidden="1" x14ac:dyDescent="0.25">
      <c r="A138" s="268"/>
      <c r="B138" s="277">
        <v>102</v>
      </c>
      <c r="C138" s="273" t="s">
        <v>1050</v>
      </c>
      <c r="D138" s="170" t="s">
        <v>449</v>
      </c>
      <c r="E138" s="183">
        <v>13916</v>
      </c>
      <c r="F138" s="43">
        <v>2.62</v>
      </c>
      <c r="G138" s="148"/>
      <c r="H138" s="220">
        <v>1</v>
      </c>
      <c r="I138" s="221"/>
      <c r="J138" s="221"/>
      <c r="K138" s="81">
        <v>1.4</v>
      </c>
      <c r="L138" s="81">
        <v>1.68</v>
      </c>
      <c r="M138" s="81">
        <v>2.23</v>
      </c>
      <c r="N138" s="82">
        <v>2.57</v>
      </c>
      <c r="O138" s="222"/>
      <c r="P138" s="262"/>
      <c r="Q138" s="265" t="e">
        <f t="shared" si="20"/>
        <v>#DIV/0!</v>
      </c>
    </row>
    <row r="139" spans="1:17" x14ac:dyDescent="0.25">
      <c r="A139" s="271">
        <v>20</v>
      </c>
      <c r="B139" s="281"/>
      <c r="C139" s="279" t="s">
        <v>1051</v>
      </c>
      <c r="D139" s="178" t="s">
        <v>454</v>
      </c>
      <c r="E139" s="229">
        <v>13916</v>
      </c>
      <c r="F139" s="92"/>
      <c r="G139" s="161"/>
      <c r="H139" s="143"/>
      <c r="I139" s="11"/>
      <c r="J139" s="11"/>
      <c r="K139" s="40">
        <v>1.4</v>
      </c>
      <c r="L139" s="40">
        <v>1.68</v>
      </c>
      <c r="M139" s="40">
        <v>2.23</v>
      </c>
      <c r="N139" s="41">
        <v>2.57</v>
      </c>
      <c r="O139" s="85">
        <f t="shared" ref="O139:P139" si="24">SUM(O140:O145)</f>
        <v>24</v>
      </c>
      <c r="P139" s="261">
        <f t="shared" si="24"/>
        <v>415208.90879999998</v>
      </c>
      <c r="Q139" s="265"/>
    </row>
    <row r="140" spans="1:17" x14ac:dyDescent="0.25">
      <c r="A140" s="268"/>
      <c r="B140" s="277">
        <v>7</v>
      </c>
      <c r="C140" s="273" t="s">
        <v>1052</v>
      </c>
      <c r="D140" s="93" t="s">
        <v>1053</v>
      </c>
      <c r="E140" s="183">
        <v>13916</v>
      </c>
      <c r="F140" s="43">
        <v>0.74</v>
      </c>
      <c r="G140" s="148"/>
      <c r="H140" s="220">
        <v>1</v>
      </c>
      <c r="I140" s="221"/>
      <c r="J140" s="221"/>
      <c r="K140" s="33">
        <v>1.4</v>
      </c>
      <c r="L140" s="33">
        <v>1.68</v>
      </c>
      <c r="M140" s="33">
        <v>2.23</v>
      </c>
      <c r="N140" s="34">
        <v>2.57</v>
      </c>
      <c r="O140" s="186">
        <v>24</v>
      </c>
      <c r="P140" s="37">
        <f t="shared" ref="P140:P145" si="25">O140*$E140*$F140*$H140*$L140*$P$10</f>
        <v>415208.90879999998</v>
      </c>
      <c r="Q140" s="265">
        <f t="shared" si="20"/>
        <v>17300.371199999998</v>
      </c>
    </row>
    <row r="141" spans="1:17" ht="45" hidden="1" x14ac:dyDescent="0.25">
      <c r="A141" s="268"/>
      <c r="B141" s="277">
        <v>104</v>
      </c>
      <c r="C141" s="273" t="s">
        <v>1054</v>
      </c>
      <c r="D141" s="93" t="s">
        <v>464</v>
      </c>
      <c r="E141" s="183">
        <v>13916</v>
      </c>
      <c r="F141" s="43">
        <v>1.1200000000000001</v>
      </c>
      <c r="G141" s="148"/>
      <c r="H141" s="220">
        <v>1</v>
      </c>
      <c r="I141" s="221"/>
      <c r="J141" s="221"/>
      <c r="K141" s="33">
        <v>1.4</v>
      </c>
      <c r="L141" s="33">
        <v>1.68</v>
      </c>
      <c r="M141" s="33">
        <v>2.23</v>
      </c>
      <c r="N141" s="34">
        <v>2.57</v>
      </c>
      <c r="O141" s="186">
        <v>0</v>
      </c>
      <c r="P141" s="37">
        <f t="shared" si="25"/>
        <v>0</v>
      </c>
      <c r="Q141" s="265" t="e">
        <f t="shared" si="20"/>
        <v>#DIV/0!</v>
      </c>
    </row>
    <row r="142" spans="1:17" ht="45" hidden="1" x14ac:dyDescent="0.25">
      <c r="A142" s="268"/>
      <c r="B142" s="277">
        <v>105</v>
      </c>
      <c r="C142" s="273" t="s">
        <v>1055</v>
      </c>
      <c r="D142" s="93" t="s">
        <v>466</v>
      </c>
      <c r="E142" s="183">
        <v>13916</v>
      </c>
      <c r="F142" s="43">
        <v>1.66</v>
      </c>
      <c r="G142" s="148"/>
      <c r="H142" s="220">
        <v>1</v>
      </c>
      <c r="I142" s="221"/>
      <c r="J142" s="221"/>
      <c r="K142" s="33">
        <v>1.4</v>
      </c>
      <c r="L142" s="33">
        <v>1.68</v>
      </c>
      <c r="M142" s="33">
        <v>2.23</v>
      </c>
      <c r="N142" s="34">
        <v>2.57</v>
      </c>
      <c r="O142" s="186">
        <v>0</v>
      </c>
      <c r="P142" s="37">
        <f t="shared" si="25"/>
        <v>0</v>
      </c>
      <c r="Q142" s="265" t="e">
        <f t="shared" ref="Q142:Q169" si="26">P142/O142</f>
        <v>#DIV/0!</v>
      </c>
    </row>
    <row r="143" spans="1:17" ht="45" hidden="1" x14ac:dyDescent="0.25">
      <c r="A143" s="268"/>
      <c r="B143" s="277">
        <v>106</v>
      </c>
      <c r="C143" s="273" t="s">
        <v>1056</v>
      </c>
      <c r="D143" s="93" t="s">
        <v>468</v>
      </c>
      <c r="E143" s="183">
        <v>13916</v>
      </c>
      <c r="F143" s="79">
        <v>2</v>
      </c>
      <c r="G143" s="148"/>
      <c r="H143" s="220">
        <v>1</v>
      </c>
      <c r="I143" s="221"/>
      <c r="J143" s="221"/>
      <c r="K143" s="33">
        <v>1.4</v>
      </c>
      <c r="L143" s="33">
        <v>1.68</v>
      </c>
      <c r="M143" s="33">
        <v>2.23</v>
      </c>
      <c r="N143" s="34">
        <v>2.57</v>
      </c>
      <c r="O143" s="186">
        <v>0</v>
      </c>
      <c r="P143" s="37">
        <f t="shared" si="25"/>
        <v>0</v>
      </c>
      <c r="Q143" s="265" t="e">
        <f t="shared" si="26"/>
        <v>#DIV/0!</v>
      </c>
    </row>
    <row r="144" spans="1:17" ht="45" hidden="1" x14ac:dyDescent="0.25">
      <c r="A144" s="268"/>
      <c r="B144" s="277">
        <v>107</v>
      </c>
      <c r="C144" s="273" t="s">
        <v>1057</v>
      </c>
      <c r="D144" s="93" t="s">
        <v>470</v>
      </c>
      <c r="E144" s="183">
        <v>13916</v>
      </c>
      <c r="F144" s="43">
        <v>2.46</v>
      </c>
      <c r="G144" s="148"/>
      <c r="H144" s="220">
        <v>1</v>
      </c>
      <c r="I144" s="221"/>
      <c r="J144" s="221"/>
      <c r="K144" s="33">
        <v>1.4</v>
      </c>
      <c r="L144" s="33">
        <v>1.68</v>
      </c>
      <c r="M144" s="33">
        <v>2.23</v>
      </c>
      <c r="N144" s="34">
        <v>2.57</v>
      </c>
      <c r="O144" s="186">
        <v>0</v>
      </c>
      <c r="P144" s="37">
        <f t="shared" si="25"/>
        <v>0</v>
      </c>
      <c r="Q144" s="265" t="e">
        <f t="shared" si="26"/>
        <v>#DIV/0!</v>
      </c>
    </row>
    <row r="145" spans="1:17" ht="25.5" hidden="1" customHeight="1" x14ac:dyDescent="0.25">
      <c r="A145" s="268"/>
      <c r="B145" s="277">
        <v>108</v>
      </c>
      <c r="C145" s="273" t="s">
        <v>1058</v>
      </c>
      <c r="D145" s="93" t="s">
        <v>474</v>
      </c>
      <c r="E145" s="183">
        <v>13916</v>
      </c>
      <c r="F145" s="180">
        <v>51.86</v>
      </c>
      <c r="G145" s="241">
        <v>2.3E-3</v>
      </c>
      <c r="H145" s="220">
        <v>1</v>
      </c>
      <c r="I145" s="221"/>
      <c r="J145" s="221"/>
      <c r="K145" s="33">
        <v>1.4</v>
      </c>
      <c r="L145" s="33">
        <v>1.68</v>
      </c>
      <c r="M145" s="33">
        <v>2.23</v>
      </c>
      <c r="N145" s="34">
        <v>2.57</v>
      </c>
      <c r="O145" s="222"/>
      <c r="P145" s="37">
        <f t="shared" si="25"/>
        <v>0</v>
      </c>
      <c r="Q145" s="265" t="e">
        <f t="shared" si="26"/>
        <v>#DIV/0!</v>
      </c>
    </row>
    <row r="146" spans="1:17" hidden="1" x14ac:dyDescent="0.25">
      <c r="A146" s="271">
        <v>21</v>
      </c>
      <c r="B146" s="281"/>
      <c r="C146" s="279" t="s">
        <v>1059</v>
      </c>
      <c r="D146" s="178" t="s">
        <v>475</v>
      </c>
      <c r="E146" s="229">
        <v>13916</v>
      </c>
      <c r="F146" s="92"/>
      <c r="G146" s="161"/>
      <c r="H146" s="143"/>
      <c r="I146" s="11"/>
      <c r="J146" s="11"/>
      <c r="K146" s="40">
        <v>1.4</v>
      </c>
      <c r="L146" s="40">
        <v>1.68</v>
      </c>
      <c r="M146" s="40">
        <v>2.23</v>
      </c>
      <c r="N146" s="41">
        <v>2.57</v>
      </c>
      <c r="O146" s="85">
        <f t="shared" ref="O146:P146" si="27">SUM(O147:O156)</f>
        <v>0</v>
      </c>
      <c r="P146" s="261">
        <f t="shared" si="27"/>
        <v>0</v>
      </c>
      <c r="Q146" s="265" t="e">
        <f t="shared" si="26"/>
        <v>#DIV/0!</v>
      </c>
    </row>
    <row r="147" spans="1:17" ht="23.25" hidden="1" customHeight="1" x14ac:dyDescent="0.25">
      <c r="A147" s="268"/>
      <c r="B147" s="277">
        <v>109</v>
      </c>
      <c r="C147" s="273" t="s">
        <v>1060</v>
      </c>
      <c r="D147" s="93" t="s">
        <v>1061</v>
      </c>
      <c r="E147" s="183">
        <v>13916</v>
      </c>
      <c r="F147" s="43">
        <v>0.39</v>
      </c>
      <c r="G147" s="148"/>
      <c r="H147" s="220">
        <v>1</v>
      </c>
      <c r="I147" s="221"/>
      <c r="J147" s="221"/>
      <c r="K147" s="33">
        <v>1.4</v>
      </c>
      <c r="L147" s="33">
        <v>1.68</v>
      </c>
      <c r="M147" s="33">
        <v>2.23</v>
      </c>
      <c r="N147" s="34">
        <v>2.57</v>
      </c>
      <c r="O147" s="186">
        <v>0</v>
      </c>
      <c r="P147" s="37">
        <f t="shared" ref="P147:P152" si="28">O147*$E147*$F147*$H147*$L147*$P$10</f>
        <v>0</v>
      </c>
      <c r="Q147" s="265" t="e">
        <f t="shared" si="26"/>
        <v>#DIV/0!</v>
      </c>
    </row>
    <row r="148" spans="1:17" ht="18.75" hidden="1" x14ac:dyDescent="0.25">
      <c r="A148" s="268"/>
      <c r="B148" s="277">
        <v>110</v>
      </c>
      <c r="C148" s="273" t="s">
        <v>1062</v>
      </c>
      <c r="D148" s="93" t="s">
        <v>477</v>
      </c>
      <c r="E148" s="183">
        <v>13916</v>
      </c>
      <c r="F148" s="180">
        <v>0.67</v>
      </c>
      <c r="G148" s="148"/>
      <c r="H148" s="246">
        <v>0.8</v>
      </c>
      <c r="I148" s="174"/>
      <c r="J148" s="174"/>
      <c r="K148" s="33">
        <v>1.4</v>
      </c>
      <c r="L148" s="33">
        <v>1.68</v>
      </c>
      <c r="M148" s="33">
        <v>2.23</v>
      </c>
      <c r="N148" s="34">
        <v>2.57</v>
      </c>
      <c r="O148" s="186">
        <v>0</v>
      </c>
      <c r="P148" s="37">
        <f t="shared" si="28"/>
        <v>0</v>
      </c>
      <c r="Q148" s="265" t="e">
        <f t="shared" si="26"/>
        <v>#DIV/0!</v>
      </c>
    </row>
    <row r="149" spans="1:17" hidden="1" x14ac:dyDescent="0.25">
      <c r="A149" s="268"/>
      <c r="B149" s="277">
        <v>111</v>
      </c>
      <c r="C149" s="273" t="s">
        <v>1063</v>
      </c>
      <c r="D149" s="93" t="s">
        <v>479</v>
      </c>
      <c r="E149" s="183">
        <v>13916</v>
      </c>
      <c r="F149" s="180">
        <v>1.0900000000000001</v>
      </c>
      <c r="G149" s="148"/>
      <c r="H149" s="220">
        <v>1</v>
      </c>
      <c r="I149" s="32"/>
      <c r="J149" s="32"/>
      <c r="K149" s="33">
        <v>1.4</v>
      </c>
      <c r="L149" s="33">
        <v>1.68</v>
      </c>
      <c r="M149" s="33">
        <v>2.23</v>
      </c>
      <c r="N149" s="34">
        <v>2.57</v>
      </c>
      <c r="O149" s="186">
        <v>0</v>
      </c>
      <c r="P149" s="37">
        <f t="shared" si="28"/>
        <v>0</v>
      </c>
      <c r="Q149" s="265" t="e">
        <f t="shared" si="26"/>
        <v>#DIV/0!</v>
      </c>
    </row>
    <row r="150" spans="1:17" ht="18.75" hidden="1" x14ac:dyDescent="0.25">
      <c r="A150" s="268"/>
      <c r="B150" s="277">
        <v>112</v>
      </c>
      <c r="C150" s="273" t="s">
        <v>1064</v>
      </c>
      <c r="D150" s="93" t="s">
        <v>481</v>
      </c>
      <c r="E150" s="183">
        <v>13916</v>
      </c>
      <c r="F150" s="180">
        <v>1.62</v>
      </c>
      <c r="G150" s="148"/>
      <c r="H150" s="246">
        <v>0.8</v>
      </c>
      <c r="I150" s="50"/>
      <c r="J150" s="50"/>
      <c r="K150" s="33">
        <v>1.4</v>
      </c>
      <c r="L150" s="33">
        <v>1.68</v>
      </c>
      <c r="M150" s="33">
        <v>2.23</v>
      </c>
      <c r="N150" s="34">
        <v>2.57</v>
      </c>
      <c r="O150" s="186">
        <v>0</v>
      </c>
      <c r="P150" s="37">
        <f t="shared" si="28"/>
        <v>0</v>
      </c>
      <c r="Q150" s="265" t="e">
        <f t="shared" si="26"/>
        <v>#DIV/0!</v>
      </c>
    </row>
    <row r="151" spans="1:17" hidden="1" x14ac:dyDescent="0.25">
      <c r="A151" s="268"/>
      <c r="B151" s="277">
        <v>113</v>
      </c>
      <c r="C151" s="273" t="s">
        <v>1065</v>
      </c>
      <c r="D151" s="93" t="s">
        <v>483</v>
      </c>
      <c r="E151" s="183">
        <v>13916</v>
      </c>
      <c r="F151" s="180">
        <v>2.0099999999999998</v>
      </c>
      <c r="G151" s="148"/>
      <c r="H151" s="220">
        <v>1</v>
      </c>
      <c r="I151" s="221"/>
      <c r="J151" s="221"/>
      <c r="K151" s="33">
        <v>1.4</v>
      </c>
      <c r="L151" s="33">
        <v>1.68</v>
      </c>
      <c r="M151" s="33">
        <v>2.23</v>
      </c>
      <c r="N151" s="34">
        <v>2.57</v>
      </c>
      <c r="O151" s="186">
        <v>0</v>
      </c>
      <c r="P151" s="37">
        <f t="shared" si="28"/>
        <v>0</v>
      </c>
      <c r="Q151" s="265" t="e">
        <f t="shared" si="26"/>
        <v>#DIV/0!</v>
      </c>
    </row>
    <row r="152" spans="1:17" ht="18.75" hidden="1" x14ac:dyDescent="0.25">
      <c r="A152" s="268"/>
      <c r="B152" s="277">
        <v>114</v>
      </c>
      <c r="C152" s="273" t="s">
        <v>1066</v>
      </c>
      <c r="D152" s="93" t="s">
        <v>485</v>
      </c>
      <c r="E152" s="183">
        <v>13916</v>
      </c>
      <c r="F152" s="180">
        <v>3.5</v>
      </c>
      <c r="G152" s="148"/>
      <c r="H152" s="246">
        <v>0.8</v>
      </c>
      <c r="I152" s="247"/>
      <c r="J152" s="247"/>
      <c r="K152" s="33">
        <v>1.4</v>
      </c>
      <c r="L152" s="33">
        <v>1.68</v>
      </c>
      <c r="M152" s="33">
        <v>2.23</v>
      </c>
      <c r="N152" s="34">
        <v>2.57</v>
      </c>
      <c r="O152" s="186">
        <v>0</v>
      </c>
      <c r="P152" s="37">
        <f t="shared" si="28"/>
        <v>0</v>
      </c>
      <c r="Q152" s="265" t="e">
        <f t="shared" si="26"/>
        <v>#DIV/0!</v>
      </c>
    </row>
    <row r="153" spans="1:17" ht="30" hidden="1" x14ac:dyDescent="0.25">
      <c r="A153" s="268"/>
      <c r="B153" s="277" t="s">
        <v>1197</v>
      </c>
      <c r="C153" s="273" t="s">
        <v>1198</v>
      </c>
      <c r="D153" s="93" t="s">
        <v>1199</v>
      </c>
      <c r="E153" s="183">
        <v>13916</v>
      </c>
      <c r="F153" s="43">
        <v>2.5</v>
      </c>
      <c r="G153" s="148"/>
      <c r="H153" s="246">
        <v>0.8</v>
      </c>
      <c r="I153" s="247"/>
      <c r="J153" s="247"/>
      <c r="K153" s="33">
        <v>1.4</v>
      </c>
      <c r="L153" s="33">
        <v>1.68</v>
      </c>
      <c r="M153" s="33">
        <v>2.23</v>
      </c>
      <c r="N153" s="34">
        <v>2.57</v>
      </c>
      <c r="O153" s="222"/>
      <c r="P153" s="262"/>
      <c r="Q153" s="265" t="e">
        <f t="shared" si="26"/>
        <v>#DIV/0!</v>
      </c>
    </row>
    <row r="154" spans="1:17" ht="30" hidden="1" x14ac:dyDescent="0.25">
      <c r="A154" s="268"/>
      <c r="B154" s="277" t="s">
        <v>1200</v>
      </c>
      <c r="C154" s="273" t="s">
        <v>1201</v>
      </c>
      <c r="D154" s="93" t="s">
        <v>1202</v>
      </c>
      <c r="E154" s="183">
        <v>13916</v>
      </c>
      <c r="F154" s="43">
        <v>3.1</v>
      </c>
      <c r="G154" s="148"/>
      <c r="H154" s="246">
        <v>0.8</v>
      </c>
      <c r="I154" s="247"/>
      <c r="J154" s="247"/>
      <c r="K154" s="33">
        <v>1.4</v>
      </c>
      <c r="L154" s="33">
        <v>1.68</v>
      </c>
      <c r="M154" s="33">
        <v>2.23</v>
      </c>
      <c r="N154" s="34">
        <v>2.57</v>
      </c>
      <c r="O154" s="222"/>
      <c r="P154" s="262"/>
      <c r="Q154" s="265" t="e">
        <f t="shared" si="26"/>
        <v>#DIV/0!</v>
      </c>
    </row>
    <row r="155" spans="1:17" ht="30" hidden="1" x14ac:dyDescent="0.25">
      <c r="A155" s="268"/>
      <c r="B155" s="277" t="s">
        <v>1203</v>
      </c>
      <c r="C155" s="273" t="s">
        <v>1204</v>
      </c>
      <c r="D155" s="93" t="s">
        <v>1205</v>
      </c>
      <c r="E155" s="183">
        <v>13916</v>
      </c>
      <c r="F155" s="43">
        <v>3.5</v>
      </c>
      <c r="G155" s="148"/>
      <c r="H155" s="246">
        <v>0.8</v>
      </c>
      <c r="I155" s="247"/>
      <c r="J155" s="247"/>
      <c r="K155" s="33">
        <v>1.4</v>
      </c>
      <c r="L155" s="33">
        <v>1.68</v>
      </c>
      <c r="M155" s="33">
        <v>2.23</v>
      </c>
      <c r="N155" s="34">
        <v>2.57</v>
      </c>
      <c r="O155" s="222"/>
      <c r="P155" s="262"/>
      <c r="Q155" s="265" t="e">
        <f t="shared" si="26"/>
        <v>#DIV/0!</v>
      </c>
    </row>
    <row r="156" spans="1:17" ht="30" hidden="1" x14ac:dyDescent="0.25">
      <c r="A156" s="268"/>
      <c r="B156" s="277" t="s">
        <v>1206</v>
      </c>
      <c r="C156" s="273" t="s">
        <v>1207</v>
      </c>
      <c r="D156" s="93" t="s">
        <v>1208</v>
      </c>
      <c r="E156" s="183">
        <v>13916</v>
      </c>
      <c r="F156" s="43">
        <v>9.91</v>
      </c>
      <c r="G156" s="148"/>
      <c r="H156" s="246">
        <v>0.8</v>
      </c>
      <c r="I156" s="247"/>
      <c r="J156" s="247"/>
      <c r="K156" s="33">
        <v>1.4</v>
      </c>
      <c r="L156" s="33">
        <v>1.68</v>
      </c>
      <c r="M156" s="33">
        <v>2.23</v>
      </c>
      <c r="N156" s="34">
        <v>2.57</v>
      </c>
      <c r="O156" s="222"/>
      <c r="P156" s="262"/>
      <c r="Q156" s="265" t="e">
        <f t="shared" si="26"/>
        <v>#DIV/0!</v>
      </c>
    </row>
    <row r="157" spans="1:17" x14ac:dyDescent="0.25">
      <c r="A157" s="271">
        <v>22</v>
      </c>
      <c r="B157" s="281"/>
      <c r="C157" s="279" t="s">
        <v>1067</v>
      </c>
      <c r="D157" s="178" t="s">
        <v>492</v>
      </c>
      <c r="E157" s="229">
        <v>13916</v>
      </c>
      <c r="F157" s="92"/>
      <c r="G157" s="161"/>
      <c r="H157" s="143"/>
      <c r="I157" s="11"/>
      <c r="J157" s="11"/>
      <c r="K157" s="40">
        <v>1.4</v>
      </c>
      <c r="L157" s="40">
        <v>1.68</v>
      </c>
      <c r="M157" s="40">
        <v>2.23</v>
      </c>
      <c r="N157" s="41">
        <v>2.57</v>
      </c>
      <c r="O157" s="85">
        <f t="shared" ref="O157:P157" si="29">SUM(O158:O159)</f>
        <v>36</v>
      </c>
      <c r="P157" s="261">
        <f t="shared" si="29"/>
        <v>749059.31519999995</v>
      </c>
      <c r="Q157" s="265"/>
    </row>
    <row r="158" spans="1:17" ht="30" hidden="1" x14ac:dyDescent="0.25">
      <c r="A158" s="268"/>
      <c r="B158" s="277">
        <v>115</v>
      </c>
      <c r="C158" s="273" t="s">
        <v>1068</v>
      </c>
      <c r="D158" s="58" t="s">
        <v>1069</v>
      </c>
      <c r="E158" s="183">
        <v>13916</v>
      </c>
      <c r="F158" s="43">
        <v>2.31</v>
      </c>
      <c r="G158" s="148"/>
      <c r="H158" s="220">
        <v>1</v>
      </c>
      <c r="I158" s="221"/>
      <c r="J158" s="221"/>
      <c r="K158" s="33">
        <v>1.4</v>
      </c>
      <c r="L158" s="33">
        <v>1.68</v>
      </c>
      <c r="M158" s="33">
        <v>2.23</v>
      </c>
      <c r="N158" s="34">
        <v>2.57</v>
      </c>
      <c r="O158" s="186"/>
      <c r="P158" s="37">
        <f>O158*$E158*$F158*$H158*$L158*$P$10</f>
        <v>0</v>
      </c>
      <c r="Q158" s="265" t="e">
        <f t="shared" si="26"/>
        <v>#DIV/0!</v>
      </c>
    </row>
    <row r="159" spans="1:17" s="126" customFormat="1" x14ac:dyDescent="0.25">
      <c r="A159" s="139"/>
      <c r="B159" s="277">
        <v>8</v>
      </c>
      <c r="C159" s="273" t="s">
        <v>1070</v>
      </c>
      <c r="D159" s="58" t="s">
        <v>1071</v>
      </c>
      <c r="E159" s="183">
        <v>13916</v>
      </c>
      <c r="F159" s="48">
        <v>0.89</v>
      </c>
      <c r="G159" s="148"/>
      <c r="H159" s="31">
        <v>1</v>
      </c>
      <c r="I159" s="32"/>
      <c r="J159" s="32"/>
      <c r="K159" s="33">
        <v>1.4</v>
      </c>
      <c r="L159" s="33">
        <v>1.68</v>
      </c>
      <c r="M159" s="33">
        <v>2.23</v>
      </c>
      <c r="N159" s="34">
        <v>2.57</v>
      </c>
      <c r="O159" s="36">
        <v>36</v>
      </c>
      <c r="P159" s="37">
        <f>O159*$E159*$F159*$H159*$L159*$P$10</f>
        <v>749059.31519999995</v>
      </c>
      <c r="Q159" s="265">
        <f t="shared" si="26"/>
        <v>20807.2032</v>
      </c>
    </row>
    <row r="160" spans="1:17" x14ac:dyDescent="0.25">
      <c r="A160" s="271">
        <v>23</v>
      </c>
      <c r="B160" s="281"/>
      <c r="C160" s="279" t="s">
        <v>1072</v>
      </c>
      <c r="D160" s="178" t="s">
        <v>501</v>
      </c>
      <c r="E160" s="229">
        <v>13916</v>
      </c>
      <c r="F160" s="92"/>
      <c r="G160" s="161"/>
      <c r="H160" s="143"/>
      <c r="I160" s="11"/>
      <c r="J160" s="11"/>
      <c r="K160" s="40">
        <v>1.4</v>
      </c>
      <c r="L160" s="40">
        <v>1.68</v>
      </c>
      <c r="M160" s="40">
        <v>2.23</v>
      </c>
      <c r="N160" s="41">
        <v>2.57</v>
      </c>
      <c r="O160" s="85">
        <f t="shared" ref="O160:P160" si="30">O161</f>
        <v>134</v>
      </c>
      <c r="P160" s="261">
        <f t="shared" si="30"/>
        <v>2819492.9279999998</v>
      </c>
      <c r="Q160" s="265"/>
    </row>
    <row r="161" spans="1:17" x14ac:dyDescent="0.25">
      <c r="A161" s="268"/>
      <c r="B161" s="277">
        <v>9</v>
      </c>
      <c r="C161" s="273" t="s">
        <v>1073</v>
      </c>
      <c r="D161" s="93" t="s">
        <v>1074</v>
      </c>
      <c r="E161" s="183">
        <v>13916</v>
      </c>
      <c r="F161" s="43">
        <v>0.9</v>
      </c>
      <c r="G161" s="148"/>
      <c r="H161" s="220">
        <v>1</v>
      </c>
      <c r="I161" s="221"/>
      <c r="J161" s="221"/>
      <c r="K161" s="33">
        <v>1.4</v>
      </c>
      <c r="L161" s="33">
        <v>1.68</v>
      </c>
      <c r="M161" s="33">
        <v>2.23</v>
      </c>
      <c r="N161" s="34">
        <v>2.57</v>
      </c>
      <c r="O161" s="36">
        <v>134</v>
      </c>
      <c r="P161" s="37">
        <f>O161*$E161*$F161*$H161*$L161*$P$10</f>
        <v>2819492.9279999998</v>
      </c>
      <c r="Q161" s="265">
        <f t="shared" si="26"/>
        <v>21040.991999999998</v>
      </c>
    </row>
    <row r="162" spans="1:17" hidden="1" x14ac:dyDescent="0.25">
      <c r="A162" s="271">
        <v>24</v>
      </c>
      <c r="B162" s="281"/>
      <c r="C162" s="279" t="s">
        <v>1075</v>
      </c>
      <c r="D162" s="178" t="s">
        <v>514</v>
      </c>
      <c r="E162" s="229">
        <v>13916</v>
      </c>
      <c r="F162" s="92"/>
      <c r="G162" s="161"/>
      <c r="H162" s="143"/>
      <c r="I162" s="11"/>
      <c r="J162" s="11"/>
      <c r="K162" s="40">
        <v>1.4</v>
      </c>
      <c r="L162" s="40">
        <v>1.68</v>
      </c>
      <c r="M162" s="40">
        <v>2.23</v>
      </c>
      <c r="N162" s="41">
        <v>2.57</v>
      </c>
      <c r="O162" s="85">
        <f t="shared" ref="O162:P162" si="31">O163</f>
        <v>0</v>
      </c>
      <c r="P162" s="261">
        <f t="shared" si="31"/>
        <v>0</v>
      </c>
      <c r="Q162" s="265" t="e">
        <f t="shared" si="26"/>
        <v>#DIV/0!</v>
      </c>
    </row>
    <row r="163" spans="1:17" ht="30" hidden="1" x14ac:dyDescent="0.25">
      <c r="A163" s="268"/>
      <c r="B163" s="277">
        <v>118</v>
      </c>
      <c r="C163" s="273" t="s">
        <v>1076</v>
      </c>
      <c r="D163" s="93" t="s">
        <v>1077</v>
      </c>
      <c r="E163" s="183">
        <v>13916</v>
      </c>
      <c r="F163" s="43">
        <v>1.46</v>
      </c>
      <c r="G163" s="148"/>
      <c r="H163" s="220">
        <v>1</v>
      </c>
      <c r="I163" s="221"/>
      <c r="J163" s="221"/>
      <c r="K163" s="33">
        <v>1.4</v>
      </c>
      <c r="L163" s="33">
        <v>1.68</v>
      </c>
      <c r="M163" s="33">
        <v>2.23</v>
      </c>
      <c r="N163" s="34">
        <v>2.57</v>
      </c>
      <c r="O163" s="186"/>
      <c r="P163" s="37">
        <f>O163*$E163*$F163*$H163*$L163*$P$10</f>
        <v>0</v>
      </c>
      <c r="Q163" s="265" t="e">
        <f t="shared" si="26"/>
        <v>#DIV/0!</v>
      </c>
    </row>
    <row r="164" spans="1:17" hidden="1" x14ac:dyDescent="0.25">
      <c r="A164" s="271">
        <v>25</v>
      </c>
      <c r="B164" s="281"/>
      <c r="C164" s="279" t="s">
        <v>1078</v>
      </c>
      <c r="D164" s="178" t="s">
        <v>523</v>
      </c>
      <c r="E164" s="229">
        <v>13916</v>
      </c>
      <c r="F164" s="92"/>
      <c r="G164" s="161"/>
      <c r="H164" s="143"/>
      <c r="I164" s="11"/>
      <c r="J164" s="11"/>
      <c r="K164" s="40">
        <v>1.4</v>
      </c>
      <c r="L164" s="40">
        <v>1.68</v>
      </c>
      <c r="M164" s="40">
        <v>2.23</v>
      </c>
      <c r="N164" s="41">
        <v>2.57</v>
      </c>
      <c r="O164" s="85">
        <f t="shared" ref="O164:P164" si="32">SUM(O165:O167)</f>
        <v>0</v>
      </c>
      <c r="P164" s="261">
        <f t="shared" si="32"/>
        <v>0</v>
      </c>
      <c r="Q164" s="265" t="e">
        <f t="shared" si="26"/>
        <v>#DIV/0!</v>
      </c>
    </row>
    <row r="165" spans="1:17" ht="30" hidden="1" x14ac:dyDescent="0.25">
      <c r="A165" s="268"/>
      <c r="B165" s="277">
        <v>119</v>
      </c>
      <c r="C165" s="273" t="s">
        <v>1079</v>
      </c>
      <c r="D165" s="58" t="s">
        <v>531</v>
      </c>
      <c r="E165" s="183">
        <v>13916</v>
      </c>
      <c r="F165" s="43">
        <v>1.84</v>
      </c>
      <c r="G165" s="148"/>
      <c r="H165" s="220">
        <v>1</v>
      </c>
      <c r="I165" s="221"/>
      <c r="J165" s="221"/>
      <c r="K165" s="33">
        <v>1.4</v>
      </c>
      <c r="L165" s="33">
        <v>1.68</v>
      </c>
      <c r="M165" s="33">
        <v>2.23</v>
      </c>
      <c r="N165" s="34">
        <v>2.57</v>
      </c>
      <c r="O165" s="248"/>
      <c r="P165" s="37">
        <f>O165*$E165*$F165*$H165*$L165*$P$10</f>
        <v>0</v>
      </c>
      <c r="Q165" s="265" t="e">
        <f t="shared" si="26"/>
        <v>#DIV/0!</v>
      </c>
    </row>
    <row r="166" spans="1:17" hidden="1" x14ac:dyDescent="0.25">
      <c r="A166" s="268"/>
      <c r="B166" s="277">
        <v>120</v>
      </c>
      <c r="C166" s="273" t="s">
        <v>1080</v>
      </c>
      <c r="D166" s="93" t="s">
        <v>539</v>
      </c>
      <c r="E166" s="183">
        <v>13916</v>
      </c>
      <c r="F166" s="43">
        <v>2.1800000000000002</v>
      </c>
      <c r="G166" s="148"/>
      <c r="H166" s="220">
        <v>1</v>
      </c>
      <c r="I166" s="221"/>
      <c r="J166" s="221"/>
      <c r="K166" s="33">
        <v>1.4</v>
      </c>
      <c r="L166" s="33">
        <v>1.68</v>
      </c>
      <c r="M166" s="33">
        <v>2.23</v>
      </c>
      <c r="N166" s="34">
        <v>2.57</v>
      </c>
      <c r="O166" s="248"/>
      <c r="P166" s="37">
        <f>O166*$E166*$F166*$H166*$L166*$P$10</f>
        <v>0</v>
      </c>
      <c r="Q166" s="265" t="e">
        <f t="shared" si="26"/>
        <v>#DIV/0!</v>
      </c>
    </row>
    <row r="167" spans="1:17" hidden="1" x14ac:dyDescent="0.25">
      <c r="A167" s="268"/>
      <c r="B167" s="277">
        <v>121</v>
      </c>
      <c r="C167" s="273" t="s">
        <v>1081</v>
      </c>
      <c r="D167" s="93" t="s">
        <v>541</v>
      </c>
      <c r="E167" s="183">
        <v>13916</v>
      </c>
      <c r="F167" s="43">
        <v>4.3099999999999996</v>
      </c>
      <c r="G167" s="148"/>
      <c r="H167" s="220">
        <v>1</v>
      </c>
      <c r="I167" s="221"/>
      <c r="J167" s="221"/>
      <c r="K167" s="33">
        <v>1.4</v>
      </c>
      <c r="L167" s="33">
        <v>1.68</v>
      </c>
      <c r="M167" s="33">
        <v>2.23</v>
      </c>
      <c r="N167" s="34">
        <v>2.57</v>
      </c>
      <c r="O167" s="248"/>
      <c r="P167" s="37">
        <f>O167*$E167*$F167*$H167*$L167*$P$10</f>
        <v>0</v>
      </c>
      <c r="Q167" s="265" t="e">
        <f t="shared" si="26"/>
        <v>#DIV/0!</v>
      </c>
    </row>
    <row r="168" spans="1:17" x14ac:dyDescent="0.25">
      <c r="A168" s="271">
        <v>26</v>
      </c>
      <c r="B168" s="281"/>
      <c r="C168" s="279" t="s">
        <v>1082</v>
      </c>
      <c r="D168" s="178" t="s">
        <v>548</v>
      </c>
      <c r="E168" s="229">
        <v>13916</v>
      </c>
      <c r="F168" s="92"/>
      <c r="G168" s="161"/>
      <c r="H168" s="143"/>
      <c r="I168" s="11"/>
      <c r="J168" s="11"/>
      <c r="K168" s="40">
        <v>1.4</v>
      </c>
      <c r="L168" s="40">
        <v>1.68</v>
      </c>
      <c r="M168" s="40">
        <v>2.23</v>
      </c>
      <c r="N168" s="41">
        <v>2.57</v>
      </c>
      <c r="O168" s="85">
        <f t="shared" ref="O168:P168" si="33">O169</f>
        <v>6</v>
      </c>
      <c r="P168" s="261">
        <f t="shared" si="33"/>
        <v>137467.8144</v>
      </c>
      <c r="Q168" s="265"/>
    </row>
    <row r="169" spans="1:17" ht="45" x14ac:dyDescent="0.25">
      <c r="A169" s="268"/>
      <c r="B169" s="277">
        <v>10</v>
      </c>
      <c r="C169" s="273" t="s">
        <v>1083</v>
      </c>
      <c r="D169" s="93" t="s">
        <v>550</v>
      </c>
      <c r="E169" s="183">
        <v>13916</v>
      </c>
      <c r="F169" s="43">
        <v>0.98</v>
      </c>
      <c r="G169" s="148"/>
      <c r="H169" s="220">
        <v>1</v>
      </c>
      <c r="I169" s="221"/>
      <c r="J169" s="221"/>
      <c r="K169" s="33">
        <v>1.4</v>
      </c>
      <c r="L169" s="33">
        <v>1.68</v>
      </c>
      <c r="M169" s="33">
        <v>2.23</v>
      </c>
      <c r="N169" s="34">
        <v>2.57</v>
      </c>
      <c r="O169" s="186">
        <v>6</v>
      </c>
      <c r="P169" s="37">
        <f>O169*$E169*$F169*$H169*$L169*$P$10</f>
        <v>137467.8144</v>
      </c>
      <c r="Q169" s="265">
        <f t="shared" si="26"/>
        <v>22911.3024</v>
      </c>
    </row>
    <row r="170" spans="1:17" hidden="1" x14ac:dyDescent="0.25">
      <c r="A170" s="271">
        <v>27</v>
      </c>
      <c r="B170" s="271"/>
      <c r="C170" s="279" t="s">
        <v>1084</v>
      </c>
      <c r="D170" s="178" t="s">
        <v>551</v>
      </c>
      <c r="E170" s="229">
        <v>13916</v>
      </c>
      <c r="F170" s="92"/>
      <c r="G170" s="161"/>
      <c r="H170" s="143"/>
      <c r="I170" s="11"/>
      <c r="J170" s="11"/>
      <c r="K170" s="40">
        <v>1.4</v>
      </c>
      <c r="L170" s="40">
        <v>1.68</v>
      </c>
      <c r="M170" s="40">
        <v>2.23</v>
      </c>
      <c r="N170" s="41">
        <v>2.57</v>
      </c>
      <c r="O170" s="85">
        <f t="shared" ref="O170:P170" si="34">O171</f>
        <v>0</v>
      </c>
      <c r="P170" s="85">
        <f t="shared" si="34"/>
        <v>0</v>
      </c>
    </row>
    <row r="171" spans="1:17" ht="30" hidden="1" x14ac:dyDescent="0.25">
      <c r="A171" s="268"/>
      <c r="B171" s="268">
        <v>123</v>
      </c>
      <c r="C171" s="273" t="s">
        <v>1085</v>
      </c>
      <c r="D171" s="58" t="s">
        <v>575</v>
      </c>
      <c r="E171" s="183">
        <v>13916</v>
      </c>
      <c r="F171" s="48">
        <v>0.74</v>
      </c>
      <c r="G171" s="148"/>
      <c r="H171" s="220">
        <v>1</v>
      </c>
      <c r="I171" s="221"/>
      <c r="J171" s="221"/>
      <c r="K171" s="33">
        <v>1.4</v>
      </c>
      <c r="L171" s="33">
        <v>1.68</v>
      </c>
      <c r="M171" s="33">
        <v>2.23</v>
      </c>
      <c r="N171" s="34">
        <v>2.57</v>
      </c>
      <c r="O171" s="36"/>
      <c r="P171" s="35">
        <f>O171*$E171*$F171*$H171*$L171*$P$10</f>
        <v>0</v>
      </c>
    </row>
    <row r="172" spans="1:17" s="292" customFormat="1" hidden="1" x14ac:dyDescent="0.25">
      <c r="A172" s="276">
        <v>28</v>
      </c>
      <c r="B172" s="276"/>
      <c r="C172" s="279" t="s">
        <v>1086</v>
      </c>
      <c r="D172" s="178" t="s">
        <v>580</v>
      </c>
      <c r="E172" s="229">
        <v>13916</v>
      </c>
      <c r="F172" s="92"/>
      <c r="G172" s="161"/>
      <c r="H172" s="143"/>
      <c r="I172" s="11"/>
      <c r="J172" s="11"/>
      <c r="K172" s="40">
        <v>1.4</v>
      </c>
      <c r="L172" s="40">
        <v>1.68</v>
      </c>
      <c r="M172" s="40">
        <v>2.23</v>
      </c>
      <c r="N172" s="41">
        <v>2.57</v>
      </c>
      <c r="O172" s="85">
        <f t="shared" ref="O172:P172" si="35">O173</f>
        <v>0</v>
      </c>
      <c r="P172" s="85">
        <f t="shared" si="35"/>
        <v>0</v>
      </c>
      <c r="Q172" s="293"/>
    </row>
    <row r="173" spans="1:17" ht="30" hidden="1" x14ac:dyDescent="0.25">
      <c r="A173" s="268"/>
      <c r="B173" s="268">
        <v>124</v>
      </c>
      <c r="C173" s="273" t="s">
        <v>1087</v>
      </c>
      <c r="D173" s="93" t="s">
        <v>1088</v>
      </c>
      <c r="E173" s="183">
        <v>13916</v>
      </c>
      <c r="F173" s="43">
        <v>1.32</v>
      </c>
      <c r="G173" s="148"/>
      <c r="H173" s="220">
        <v>1</v>
      </c>
      <c r="I173" s="221"/>
      <c r="J173" s="221"/>
      <c r="K173" s="33">
        <v>1.4</v>
      </c>
      <c r="L173" s="33">
        <v>1.68</v>
      </c>
      <c r="M173" s="33">
        <v>2.23</v>
      </c>
      <c r="N173" s="34">
        <v>2.57</v>
      </c>
      <c r="O173" s="186">
        <v>0</v>
      </c>
      <c r="P173" s="35">
        <f>O173*$E173*$F173*$H173*$L173*$P$10</f>
        <v>0</v>
      </c>
    </row>
    <row r="174" spans="1:17" hidden="1" x14ac:dyDescent="0.25">
      <c r="A174" s="271">
        <v>29</v>
      </c>
      <c r="B174" s="271"/>
      <c r="C174" s="279" t="s">
        <v>1089</v>
      </c>
      <c r="D174" s="178" t="s">
        <v>591</v>
      </c>
      <c r="E174" s="229">
        <v>13916</v>
      </c>
      <c r="F174" s="92"/>
      <c r="G174" s="161"/>
      <c r="H174" s="143"/>
      <c r="I174" s="11"/>
      <c r="J174" s="11"/>
      <c r="K174" s="40">
        <v>1.4</v>
      </c>
      <c r="L174" s="40">
        <v>1.68</v>
      </c>
      <c r="M174" s="40">
        <v>2.23</v>
      </c>
      <c r="N174" s="41">
        <v>2.57</v>
      </c>
      <c r="O174" s="85">
        <f t="shared" ref="O174:P174" si="36">SUM(O175:O178)</f>
        <v>0</v>
      </c>
      <c r="P174" s="85">
        <f t="shared" si="36"/>
        <v>0</v>
      </c>
    </row>
    <row r="175" spans="1:17" ht="30" hidden="1" x14ac:dyDescent="0.25">
      <c r="A175" s="268"/>
      <c r="B175" s="268">
        <v>125</v>
      </c>
      <c r="C175" s="273" t="s">
        <v>1090</v>
      </c>
      <c r="D175" s="93" t="s">
        <v>609</v>
      </c>
      <c r="E175" s="183">
        <v>13916</v>
      </c>
      <c r="F175" s="43">
        <v>1.44</v>
      </c>
      <c r="G175" s="148"/>
      <c r="H175" s="220">
        <v>1</v>
      </c>
      <c r="I175" s="221"/>
      <c r="J175" s="221"/>
      <c r="K175" s="33">
        <v>1.4</v>
      </c>
      <c r="L175" s="33">
        <v>1.68</v>
      </c>
      <c r="M175" s="33">
        <v>2.23</v>
      </c>
      <c r="N175" s="34">
        <v>2.57</v>
      </c>
      <c r="O175" s="186"/>
      <c r="P175" s="35">
        <f>O175*$E175*$F175*$H175*$L175*$P$10</f>
        <v>0</v>
      </c>
    </row>
    <row r="176" spans="1:17" ht="30" hidden="1" x14ac:dyDescent="0.25">
      <c r="A176" s="268"/>
      <c r="B176" s="268">
        <v>126</v>
      </c>
      <c r="C176" s="273" t="s">
        <v>1091</v>
      </c>
      <c r="D176" s="93" t="s">
        <v>611</v>
      </c>
      <c r="E176" s="183">
        <v>13916</v>
      </c>
      <c r="F176" s="43">
        <v>1.69</v>
      </c>
      <c r="G176" s="148"/>
      <c r="H176" s="220">
        <v>1</v>
      </c>
      <c r="I176" s="221"/>
      <c r="J176" s="221"/>
      <c r="K176" s="33">
        <v>1.4</v>
      </c>
      <c r="L176" s="33">
        <v>1.68</v>
      </c>
      <c r="M176" s="33">
        <v>2.23</v>
      </c>
      <c r="N176" s="34">
        <v>2.57</v>
      </c>
      <c r="O176" s="186">
        <v>0</v>
      </c>
      <c r="P176" s="35">
        <f>O176*$E176*$F176*$H176*$L176*$P$10</f>
        <v>0</v>
      </c>
    </row>
    <row r="177" spans="1:16" ht="30" hidden="1" x14ac:dyDescent="0.25">
      <c r="A177" s="268"/>
      <c r="B177" s="268">
        <v>127</v>
      </c>
      <c r="C177" s="273" t="s">
        <v>1092</v>
      </c>
      <c r="D177" s="93" t="s">
        <v>613</v>
      </c>
      <c r="E177" s="183">
        <v>13916</v>
      </c>
      <c r="F177" s="43">
        <v>2.4900000000000002</v>
      </c>
      <c r="G177" s="148"/>
      <c r="H177" s="220">
        <v>1</v>
      </c>
      <c r="I177" s="221"/>
      <c r="J177" s="221"/>
      <c r="K177" s="33">
        <v>1.4</v>
      </c>
      <c r="L177" s="33">
        <v>1.68</v>
      </c>
      <c r="M177" s="33">
        <v>2.23</v>
      </c>
      <c r="N177" s="34">
        <v>2.57</v>
      </c>
      <c r="O177" s="186">
        <v>0</v>
      </c>
      <c r="P177" s="35">
        <f>O177*$E177*$F177*$H177*$L177*$P$10</f>
        <v>0</v>
      </c>
    </row>
    <row r="178" spans="1:16" ht="30" hidden="1" x14ac:dyDescent="0.25">
      <c r="A178" s="268"/>
      <c r="B178" s="268">
        <v>128</v>
      </c>
      <c r="C178" s="273" t="s">
        <v>1093</v>
      </c>
      <c r="D178" s="93" t="s">
        <v>1094</v>
      </c>
      <c r="E178" s="183">
        <v>13916</v>
      </c>
      <c r="F178" s="43">
        <v>1.05</v>
      </c>
      <c r="G178" s="148"/>
      <c r="H178" s="220">
        <v>1</v>
      </c>
      <c r="I178" s="221"/>
      <c r="J178" s="221"/>
      <c r="K178" s="33">
        <v>1.4</v>
      </c>
      <c r="L178" s="33">
        <v>1.68</v>
      </c>
      <c r="M178" s="33">
        <v>2.23</v>
      </c>
      <c r="N178" s="34">
        <v>2.57</v>
      </c>
      <c r="O178" s="222"/>
      <c r="P178" s="35">
        <f>O178*$E178*$F178*$H178*$L178*$P$10</f>
        <v>0</v>
      </c>
    </row>
    <row r="179" spans="1:16" hidden="1" x14ac:dyDescent="0.25">
      <c r="A179" s="271">
        <v>30</v>
      </c>
      <c r="B179" s="271"/>
      <c r="C179" s="279" t="s">
        <v>1095</v>
      </c>
      <c r="D179" s="178" t="s">
        <v>618</v>
      </c>
      <c r="E179" s="229">
        <v>13916</v>
      </c>
      <c r="F179" s="92"/>
      <c r="G179" s="161"/>
      <c r="H179" s="143"/>
      <c r="I179" s="11"/>
      <c r="J179" s="11"/>
      <c r="K179" s="40">
        <v>1.4</v>
      </c>
      <c r="L179" s="40">
        <v>1.68</v>
      </c>
      <c r="M179" s="40">
        <v>2.23</v>
      </c>
      <c r="N179" s="41">
        <v>2.57</v>
      </c>
      <c r="O179" s="85">
        <f t="shared" ref="O179:P179" si="37">SUM(O180:O185)</f>
        <v>0</v>
      </c>
      <c r="P179" s="85">
        <f t="shared" si="37"/>
        <v>0</v>
      </c>
    </row>
    <row r="180" spans="1:16" ht="30" hidden="1" x14ac:dyDescent="0.25">
      <c r="A180" s="268"/>
      <c r="B180" s="268">
        <v>129</v>
      </c>
      <c r="C180" s="273" t="s">
        <v>1096</v>
      </c>
      <c r="D180" s="93" t="s">
        <v>1097</v>
      </c>
      <c r="E180" s="183">
        <v>13916</v>
      </c>
      <c r="F180" s="43">
        <v>0.8</v>
      </c>
      <c r="G180" s="148"/>
      <c r="H180" s="220">
        <v>1</v>
      </c>
      <c r="I180" s="221"/>
      <c r="J180" s="221"/>
      <c r="K180" s="33">
        <v>1.4</v>
      </c>
      <c r="L180" s="33">
        <v>1.68</v>
      </c>
      <c r="M180" s="33">
        <v>2.23</v>
      </c>
      <c r="N180" s="34">
        <v>2.57</v>
      </c>
      <c r="O180" s="186"/>
      <c r="P180" s="35">
        <f t="shared" ref="P180:P185" si="38">O180*$E180*$F180*$H180*$L180*$P$10</f>
        <v>0</v>
      </c>
    </row>
    <row r="181" spans="1:16" ht="30" hidden="1" x14ac:dyDescent="0.25">
      <c r="A181" s="268"/>
      <c r="B181" s="268">
        <v>130</v>
      </c>
      <c r="C181" s="273" t="s">
        <v>1098</v>
      </c>
      <c r="D181" s="58" t="s">
        <v>630</v>
      </c>
      <c r="E181" s="183">
        <v>13916</v>
      </c>
      <c r="F181" s="43">
        <v>2.1800000000000002</v>
      </c>
      <c r="G181" s="148"/>
      <c r="H181" s="220">
        <v>1</v>
      </c>
      <c r="I181" s="221"/>
      <c r="J181" s="221"/>
      <c r="K181" s="33">
        <v>1.4</v>
      </c>
      <c r="L181" s="33">
        <v>1.68</v>
      </c>
      <c r="M181" s="33">
        <v>2.23</v>
      </c>
      <c r="N181" s="34">
        <v>2.57</v>
      </c>
      <c r="O181" s="186">
        <v>0</v>
      </c>
      <c r="P181" s="35">
        <f t="shared" si="38"/>
        <v>0</v>
      </c>
    </row>
    <row r="182" spans="1:16" ht="30" hidden="1" x14ac:dyDescent="0.25">
      <c r="A182" s="268"/>
      <c r="B182" s="268">
        <v>131</v>
      </c>
      <c r="C182" s="273" t="s">
        <v>1099</v>
      </c>
      <c r="D182" s="58" t="s">
        <v>632</v>
      </c>
      <c r="E182" s="183">
        <v>13916</v>
      </c>
      <c r="F182" s="43">
        <v>2.58</v>
      </c>
      <c r="G182" s="148"/>
      <c r="H182" s="220">
        <v>1</v>
      </c>
      <c r="I182" s="221"/>
      <c r="J182" s="221"/>
      <c r="K182" s="33">
        <v>1.4</v>
      </c>
      <c r="L182" s="33">
        <v>1.68</v>
      </c>
      <c r="M182" s="33">
        <v>2.23</v>
      </c>
      <c r="N182" s="34">
        <v>2.57</v>
      </c>
      <c r="O182" s="186">
        <v>0</v>
      </c>
      <c r="P182" s="35">
        <f t="shared" si="38"/>
        <v>0</v>
      </c>
    </row>
    <row r="183" spans="1:16" ht="30" hidden="1" x14ac:dyDescent="0.25">
      <c r="A183" s="268"/>
      <c r="B183" s="268">
        <v>132</v>
      </c>
      <c r="C183" s="273" t="s">
        <v>1100</v>
      </c>
      <c r="D183" s="58" t="s">
        <v>638</v>
      </c>
      <c r="E183" s="183">
        <v>13916</v>
      </c>
      <c r="F183" s="43">
        <v>1.97</v>
      </c>
      <c r="G183" s="148"/>
      <c r="H183" s="220">
        <v>1</v>
      </c>
      <c r="I183" s="221"/>
      <c r="J183" s="221"/>
      <c r="K183" s="33">
        <v>1.4</v>
      </c>
      <c r="L183" s="33">
        <v>1.68</v>
      </c>
      <c r="M183" s="33">
        <v>2.23</v>
      </c>
      <c r="N183" s="34">
        <v>2.57</v>
      </c>
      <c r="O183" s="186">
        <v>0</v>
      </c>
      <c r="P183" s="35">
        <f t="shared" si="38"/>
        <v>0</v>
      </c>
    </row>
    <row r="184" spans="1:16" ht="30" hidden="1" x14ac:dyDescent="0.25">
      <c r="A184" s="268"/>
      <c r="B184" s="268">
        <v>133</v>
      </c>
      <c r="C184" s="273" t="s">
        <v>1101</v>
      </c>
      <c r="D184" s="58" t="s">
        <v>640</v>
      </c>
      <c r="E184" s="183">
        <v>13916</v>
      </c>
      <c r="F184" s="43">
        <v>2.04</v>
      </c>
      <c r="G184" s="148"/>
      <c r="H184" s="220">
        <v>1</v>
      </c>
      <c r="I184" s="221"/>
      <c r="J184" s="221"/>
      <c r="K184" s="33">
        <v>1.4</v>
      </c>
      <c r="L184" s="33">
        <v>1.68</v>
      </c>
      <c r="M184" s="33">
        <v>2.23</v>
      </c>
      <c r="N184" s="34">
        <v>2.57</v>
      </c>
      <c r="O184" s="186">
        <v>0</v>
      </c>
      <c r="P184" s="35">
        <f t="shared" si="38"/>
        <v>0</v>
      </c>
    </row>
    <row r="185" spans="1:16" ht="30" hidden="1" x14ac:dyDescent="0.25">
      <c r="A185" s="268"/>
      <c r="B185" s="268">
        <v>134</v>
      </c>
      <c r="C185" s="273" t="s">
        <v>1102</v>
      </c>
      <c r="D185" s="58" t="s">
        <v>642</v>
      </c>
      <c r="E185" s="183">
        <v>13916</v>
      </c>
      <c r="F185" s="43">
        <v>2.95</v>
      </c>
      <c r="G185" s="148"/>
      <c r="H185" s="220">
        <v>1</v>
      </c>
      <c r="I185" s="221"/>
      <c r="J185" s="221"/>
      <c r="K185" s="33">
        <v>1.4</v>
      </c>
      <c r="L185" s="33">
        <v>1.68</v>
      </c>
      <c r="M185" s="33">
        <v>2.23</v>
      </c>
      <c r="N185" s="34">
        <v>2.57</v>
      </c>
      <c r="O185" s="186">
        <v>0</v>
      </c>
      <c r="P185" s="35">
        <f t="shared" si="38"/>
        <v>0</v>
      </c>
    </row>
    <row r="186" spans="1:16" hidden="1" x14ac:dyDescent="0.25">
      <c r="A186" s="271">
        <v>31</v>
      </c>
      <c r="B186" s="271"/>
      <c r="C186" s="279" t="s">
        <v>1103</v>
      </c>
      <c r="D186" s="178" t="s">
        <v>649</v>
      </c>
      <c r="E186" s="229">
        <v>13916</v>
      </c>
      <c r="F186" s="92"/>
      <c r="G186" s="161"/>
      <c r="H186" s="143"/>
      <c r="I186" s="11"/>
      <c r="J186" s="11"/>
      <c r="K186" s="40">
        <v>1.4</v>
      </c>
      <c r="L186" s="40">
        <v>1.68</v>
      </c>
      <c r="M186" s="40">
        <v>2.23</v>
      </c>
      <c r="N186" s="41">
        <v>2.57</v>
      </c>
      <c r="O186" s="85">
        <f t="shared" ref="O186:P186" si="39">SUM(O187:O192)</f>
        <v>0</v>
      </c>
      <c r="P186" s="85">
        <f t="shared" si="39"/>
        <v>0</v>
      </c>
    </row>
    <row r="187" spans="1:16" hidden="1" x14ac:dyDescent="0.25">
      <c r="A187" s="268"/>
      <c r="B187" s="268">
        <v>135</v>
      </c>
      <c r="C187" s="273" t="s">
        <v>1104</v>
      </c>
      <c r="D187" s="93" t="s">
        <v>1105</v>
      </c>
      <c r="E187" s="183">
        <v>13916</v>
      </c>
      <c r="F187" s="43">
        <v>0.89</v>
      </c>
      <c r="G187" s="148"/>
      <c r="H187" s="220">
        <v>1</v>
      </c>
      <c r="I187" s="221"/>
      <c r="J187" s="221"/>
      <c r="K187" s="33">
        <v>1.4</v>
      </c>
      <c r="L187" s="33">
        <v>1.68</v>
      </c>
      <c r="M187" s="33">
        <v>2.23</v>
      </c>
      <c r="N187" s="34">
        <v>2.57</v>
      </c>
      <c r="O187" s="36"/>
      <c r="P187" s="35">
        <f t="shared" ref="P187:P192" si="40">O187*$E187*$F187*$H187*$L187*$P$10</f>
        <v>0</v>
      </c>
    </row>
    <row r="188" spans="1:16" ht="30" hidden="1" x14ac:dyDescent="0.25">
      <c r="A188" s="268"/>
      <c r="B188" s="268">
        <v>136</v>
      </c>
      <c r="C188" s="273" t="s">
        <v>1106</v>
      </c>
      <c r="D188" s="93" t="s">
        <v>653</v>
      </c>
      <c r="E188" s="183">
        <v>13916</v>
      </c>
      <c r="F188" s="43">
        <v>0.75</v>
      </c>
      <c r="G188" s="148"/>
      <c r="H188" s="220">
        <v>1</v>
      </c>
      <c r="I188" s="221"/>
      <c r="J188" s="221"/>
      <c r="K188" s="33">
        <v>1.4</v>
      </c>
      <c r="L188" s="33">
        <v>1.68</v>
      </c>
      <c r="M188" s="33">
        <v>2.23</v>
      </c>
      <c r="N188" s="34">
        <v>2.57</v>
      </c>
      <c r="O188" s="36"/>
      <c r="P188" s="35">
        <f t="shared" si="40"/>
        <v>0</v>
      </c>
    </row>
    <row r="189" spans="1:16" ht="30" hidden="1" x14ac:dyDescent="0.25">
      <c r="A189" s="268"/>
      <c r="B189" s="268">
        <v>137</v>
      </c>
      <c r="C189" s="273" t="s">
        <v>1107</v>
      </c>
      <c r="D189" s="93" t="s">
        <v>655</v>
      </c>
      <c r="E189" s="183">
        <v>13916</v>
      </c>
      <c r="F189" s="31">
        <v>1</v>
      </c>
      <c r="G189" s="148"/>
      <c r="H189" s="220">
        <v>1</v>
      </c>
      <c r="I189" s="221"/>
      <c r="J189" s="221"/>
      <c r="K189" s="33">
        <v>1.4</v>
      </c>
      <c r="L189" s="33">
        <v>1.68</v>
      </c>
      <c r="M189" s="33">
        <v>2.23</v>
      </c>
      <c r="N189" s="34">
        <v>2.57</v>
      </c>
      <c r="O189" s="36"/>
      <c r="P189" s="35">
        <f t="shared" si="40"/>
        <v>0</v>
      </c>
    </row>
    <row r="190" spans="1:16" ht="30" hidden="1" x14ac:dyDescent="0.25">
      <c r="A190" s="268"/>
      <c r="B190" s="268">
        <v>138</v>
      </c>
      <c r="C190" s="273" t="s">
        <v>1108</v>
      </c>
      <c r="D190" s="93" t="s">
        <v>657</v>
      </c>
      <c r="E190" s="183">
        <v>13916</v>
      </c>
      <c r="F190" s="43">
        <v>4.34</v>
      </c>
      <c r="G190" s="148"/>
      <c r="H190" s="220">
        <v>1</v>
      </c>
      <c r="I190" s="221"/>
      <c r="J190" s="221"/>
      <c r="K190" s="33">
        <v>1.4</v>
      </c>
      <c r="L190" s="33">
        <v>1.68</v>
      </c>
      <c r="M190" s="33">
        <v>2.23</v>
      </c>
      <c r="N190" s="34">
        <v>2.57</v>
      </c>
      <c r="O190" s="186"/>
      <c r="P190" s="35">
        <f t="shared" si="40"/>
        <v>0</v>
      </c>
    </row>
    <row r="191" spans="1:16" ht="30" hidden="1" x14ac:dyDescent="0.25">
      <c r="A191" s="268"/>
      <c r="B191" s="268">
        <v>139</v>
      </c>
      <c r="C191" s="273" t="s">
        <v>1109</v>
      </c>
      <c r="D191" s="58" t="s">
        <v>1110</v>
      </c>
      <c r="E191" s="183">
        <v>13916</v>
      </c>
      <c r="F191" s="43">
        <v>1.29</v>
      </c>
      <c r="G191" s="148"/>
      <c r="H191" s="220">
        <v>1</v>
      </c>
      <c r="I191" s="221"/>
      <c r="J191" s="221"/>
      <c r="K191" s="33">
        <v>1.4</v>
      </c>
      <c r="L191" s="33">
        <v>1.68</v>
      </c>
      <c r="M191" s="33">
        <v>2.23</v>
      </c>
      <c r="N191" s="34">
        <v>2.57</v>
      </c>
      <c r="O191" s="186"/>
      <c r="P191" s="35">
        <f t="shared" si="40"/>
        <v>0</v>
      </c>
    </row>
    <row r="192" spans="1:16" ht="16.5" hidden="1" x14ac:dyDescent="0.25">
      <c r="A192" s="268"/>
      <c r="B192" s="268">
        <v>140</v>
      </c>
      <c r="C192" s="273" t="s">
        <v>1111</v>
      </c>
      <c r="D192" s="58" t="s">
        <v>1112</v>
      </c>
      <c r="E192" s="183">
        <v>13916</v>
      </c>
      <c r="F192" s="43">
        <v>2.6</v>
      </c>
      <c r="G192" s="148"/>
      <c r="H192" s="236">
        <v>0.9</v>
      </c>
      <c r="I192" s="221"/>
      <c r="J192" s="221"/>
      <c r="K192" s="33">
        <v>1.4</v>
      </c>
      <c r="L192" s="33">
        <v>1.68</v>
      </c>
      <c r="M192" s="33">
        <v>2.23</v>
      </c>
      <c r="N192" s="34">
        <v>2.57</v>
      </c>
      <c r="O192" s="186">
        <v>0</v>
      </c>
      <c r="P192" s="35">
        <f t="shared" si="40"/>
        <v>0</v>
      </c>
    </row>
    <row r="193" spans="1:16" hidden="1" x14ac:dyDescent="0.25">
      <c r="A193" s="271">
        <v>32</v>
      </c>
      <c r="B193" s="271"/>
      <c r="C193" s="279" t="s">
        <v>1113</v>
      </c>
      <c r="D193" s="178" t="s">
        <v>688</v>
      </c>
      <c r="E193" s="229">
        <v>13916</v>
      </c>
      <c r="F193" s="92"/>
      <c r="G193" s="161"/>
      <c r="H193" s="143"/>
      <c r="I193" s="11"/>
      <c r="J193" s="11"/>
      <c r="K193" s="40">
        <v>1.4</v>
      </c>
      <c r="L193" s="40">
        <v>1.68</v>
      </c>
      <c r="M193" s="40">
        <v>2.23</v>
      </c>
      <c r="N193" s="41">
        <v>2.57</v>
      </c>
      <c r="O193" s="85">
        <f t="shared" ref="O193:P193" si="41">SUM(O194:O201)</f>
        <v>0</v>
      </c>
      <c r="P193" s="85">
        <f t="shared" si="41"/>
        <v>0</v>
      </c>
    </row>
    <row r="194" spans="1:16" ht="30" hidden="1" x14ac:dyDescent="0.25">
      <c r="A194" s="268"/>
      <c r="B194" s="268">
        <v>141</v>
      </c>
      <c r="C194" s="273" t="s">
        <v>1114</v>
      </c>
      <c r="D194" s="58" t="s">
        <v>704</v>
      </c>
      <c r="E194" s="183">
        <v>13916</v>
      </c>
      <c r="F194" s="43">
        <v>2.11</v>
      </c>
      <c r="G194" s="148"/>
      <c r="H194" s="220">
        <v>1</v>
      </c>
      <c r="I194" s="221"/>
      <c r="J194" s="221"/>
      <c r="K194" s="33">
        <v>1.4</v>
      </c>
      <c r="L194" s="33">
        <v>1.68</v>
      </c>
      <c r="M194" s="33">
        <v>2.23</v>
      </c>
      <c r="N194" s="34">
        <v>2.57</v>
      </c>
      <c r="O194" s="186">
        <v>0</v>
      </c>
      <c r="P194" s="35">
        <f t="shared" ref="P194:P201" si="42">O194*$E194*$F194*$H194*$L194*$P$10</f>
        <v>0</v>
      </c>
    </row>
    <row r="195" spans="1:16" ht="30" hidden="1" x14ac:dyDescent="0.25">
      <c r="A195" s="268"/>
      <c r="B195" s="268">
        <v>142</v>
      </c>
      <c r="C195" s="273" t="s">
        <v>1115</v>
      </c>
      <c r="D195" s="58" t="s">
        <v>706</v>
      </c>
      <c r="E195" s="183">
        <v>13916</v>
      </c>
      <c r="F195" s="43">
        <v>3.55</v>
      </c>
      <c r="G195" s="148"/>
      <c r="H195" s="220">
        <v>1</v>
      </c>
      <c r="I195" s="221"/>
      <c r="J195" s="221"/>
      <c r="K195" s="33">
        <v>1.4</v>
      </c>
      <c r="L195" s="33">
        <v>1.68</v>
      </c>
      <c r="M195" s="33">
        <v>2.23</v>
      </c>
      <c r="N195" s="34">
        <v>2.57</v>
      </c>
      <c r="O195" s="186">
        <v>0</v>
      </c>
      <c r="P195" s="35">
        <f t="shared" si="42"/>
        <v>0</v>
      </c>
    </row>
    <row r="196" spans="1:16" ht="30" hidden="1" x14ac:dyDescent="0.25">
      <c r="A196" s="268"/>
      <c r="B196" s="268">
        <v>143</v>
      </c>
      <c r="C196" s="273" t="s">
        <v>1116</v>
      </c>
      <c r="D196" s="93" t="s">
        <v>714</v>
      </c>
      <c r="E196" s="183">
        <v>13916</v>
      </c>
      <c r="F196" s="43">
        <v>1.57</v>
      </c>
      <c r="G196" s="148"/>
      <c r="H196" s="220">
        <v>1</v>
      </c>
      <c r="I196" s="221"/>
      <c r="J196" s="221"/>
      <c r="K196" s="33">
        <v>1.4</v>
      </c>
      <c r="L196" s="33">
        <v>1.68</v>
      </c>
      <c r="M196" s="33">
        <v>2.23</v>
      </c>
      <c r="N196" s="34">
        <v>2.57</v>
      </c>
      <c r="O196" s="186">
        <v>0</v>
      </c>
      <c r="P196" s="35">
        <f t="shared" si="42"/>
        <v>0</v>
      </c>
    </row>
    <row r="197" spans="1:16" ht="30" hidden="1" x14ac:dyDescent="0.25">
      <c r="A197" s="268"/>
      <c r="B197" s="268">
        <v>144</v>
      </c>
      <c r="C197" s="273" t="s">
        <v>1117</v>
      </c>
      <c r="D197" s="93" t="s">
        <v>716</v>
      </c>
      <c r="E197" s="183">
        <v>13916</v>
      </c>
      <c r="F197" s="43">
        <v>2.2599999999999998</v>
      </c>
      <c r="G197" s="148"/>
      <c r="H197" s="220">
        <v>1</v>
      </c>
      <c r="I197" s="221"/>
      <c r="J197" s="221"/>
      <c r="K197" s="33">
        <v>1.4</v>
      </c>
      <c r="L197" s="33">
        <v>1.68</v>
      </c>
      <c r="M197" s="33">
        <v>2.23</v>
      </c>
      <c r="N197" s="34">
        <v>2.57</v>
      </c>
      <c r="O197" s="186">
        <v>0</v>
      </c>
      <c r="P197" s="35">
        <f t="shared" si="42"/>
        <v>0</v>
      </c>
    </row>
    <row r="198" spans="1:16" ht="30" hidden="1" x14ac:dyDescent="0.25">
      <c r="A198" s="268"/>
      <c r="B198" s="268">
        <v>145</v>
      </c>
      <c r="C198" s="273" t="s">
        <v>1118</v>
      </c>
      <c r="D198" s="93" t="s">
        <v>718</v>
      </c>
      <c r="E198" s="183">
        <v>13916</v>
      </c>
      <c r="F198" s="43">
        <v>3.24</v>
      </c>
      <c r="G198" s="148"/>
      <c r="H198" s="220">
        <v>1</v>
      </c>
      <c r="I198" s="221"/>
      <c r="J198" s="221"/>
      <c r="K198" s="33">
        <v>1.4</v>
      </c>
      <c r="L198" s="33">
        <v>1.68</v>
      </c>
      <c r="M198" s="33">
        <v>2.23</v>
      </c>
      <c r="N198" s="34">
        <v>2.57</v>
      </c>
      <c r="O198" s="244"/>
      <c r="P198" s="35">
        <f t="shared" si="42"/>
        <v>0</v>
      </c>
    </row>
    <row r="199" spans="1:16" ht="30" hidden="1" x14ac:dyDescent="0.25">
      <c r="A199" s="268"/>
      <c r="B199" s="268">
        <v>146</v>
      </c>
      <c r="C199" s="273" t="s">
        <v>1119</v>
      </c>
      <c r="D199" s="93" t="s">
        <v>1120</v>
      </c>
      <c r="E199" s="183">
        <v>13916</v>
      </c>
      <c r="F199" s="43">
        <v>1.7</v>
      </c>
      <c r="G199" s="148"/>
      <c r="H199" s="220">
        <v>1</v>
      </c>
      <c r="I199" s="221"/>
      <c r="J199" s="221"/>
      <c r="K199" s="33">
        <v>1.4</v>
      </c>
      <c r="L199" s="33">
        <v>1.68</v>
      </c>
      <c r="M199" s="33">
        <v>2.23</v>
      </c>
      <c r="N199" s="34">
        <v>2.57</v>
      </c>
      <c r="O199" s="244"/>
      <c r="P199" s="35">
        <f t="shared" si="42"/>
        <v>0</v>
      </c>
    </row>
    <row r="200" spans="1:16" ht="30" hidden="1" x14ac:dyDescent="0.25">
      <c r="A200" s="268"/>
      <c r="B200" s="268">
        <v>147</v>
      </c>
      <c r="C200" s="273" t="s">
        <v>1121</v>
      </c>
      <c r="D200" s="58" t="s">
        <v>722</v>
      </c>
      <c r="E200" s="183">
        <v>13916</v>
      </c>
      <c r="F200" s="43">
        <v>2.06</v>
      </c>
      <c r="G200" s="148"/>
      <c r="H200" s="220">
        <v>1</v>
      </c>
      <c r="I200" s="221"/>
      <c r="J200" s="221"/>
      <c r="K200" s="33">
        <v>1.4</v>
      </c>
      <c r="L200" s="33">
        <v>1.68</v>
      </c>
      <c r="M200" s="33">
        <v>2.23</v>
      </c>
      <c r="N200" s="34">
        <v>2.57</v>
      </c>
      <c r="O200" s="186">
        <v>0</v>
      </c>
      <c r="P200" s="35">
        <f t="shared" si="42"/>
        <v>0</v>
      </c>
    </row>
    <row r="201" spans="1:16" ht="30" hidden="1" x14ac:dyDescent="0.25">
      <c r="A201" s="268"/>
      <c r="B201" s="268">
        <v>148</v>
      </c>
      <c r="C201" s="273" t="s">
        <v>1122</v>
      </c>
      <c r="D201" s="58" t="s">
        <v>724</v>
      </c>
      <c r="E201" s="183">
        <v>13916</v>
      </c>
      <c r="F201" s="43">
        <v>2.17</v>
      </c>
      <c r="G201" s="148"/>
      <c r="H201" s="220">
        <v>1</v>
      </c>
      <c r="I201" s="221"/>
      <c r="J201" s="221"/>
      <c r="K201" s="33">
        <v>1.4</v>
      </c>
      <c r="L201" s="33">
        <v>1.68</v>
      </c>
      <c r="M201" s="33">
        <v>2.23</v>
      </c>
      <c r="N201" s="34">
        <v>2.57</v>
      </c>
      <c r="O201" s="186">
        <v>0</v>
      </c>
      <c r="P201" s="35">
        <f t="shared" si="42"/>
        <v>0</v>
      </c>
    </row>
    <row r="202" spans="1:16" hidden="1" x14ac:dyDescent="0.25">
      <c r="A202" s="271">
        <v>33</v>
      </c>
      <c r="B202" s="271"/>
      <c r="C202" s="279" t="s">
        <v>1123</v>
      </c>
      <c r="D202" s="178" t="s">
        <v>727</v>
      </c>
      <c r="E202" s="229">
        <v>13916</v>
      </c>
      <c r="F202" s="92"/>
      <c r="G202" s="161"/>
      <c r="H202" s="143"/>
      <c r="I202" s="11"/>
      <c r="J202" s="11"/>
      <c r="K202" s="40">
        <v>1.4</v>
      </c>
      <c r="L202" s="40">
        <v>1.68</v>
      </c>
      <c r="M202" s="40">
        <v>2.23</v>
      </c>
      <c r="N202" s="41">
        <v>2.57</v>
      </c>
      <c r="O202" s="85">
        <f t="shared" ref="O202:P202" si="43">O203</f>
        <v>0</v>
      </c>
      <c r="P202" s="85">
        <f t="shared" si="43"/>
        <v>0</v>
      </c>
    </row>
    <row r="203" spans="1:16" hidden="1" x14ac:dyDescent="0.25">
      <c r="A203" s="268"/>
      <c r="B203" s="268">
        <v>149</v>
      </c>
      <c r="C203" s="273" t="s">
        <v>1124</v>
      </c>
      <c r="D203" s="58" t="s">
        <v>1125</v>
      </c>
      <c r="E203" s="183">
        <v>13916</v>
      </c>
      <c r="F203" s="43">
        <v>1.1000000000000001</v>
      </c>
      <c r="G203" s="148"/>
      <c r="H203" s="220">
        <v>1</v>
      </c>
      <c r="I203" s="221"/>
      <c r="J203" s="221"/>
      <c r="K203" s="33">
        <v>1.4</v>
      </c>
      <c r="L203" s="33">
        <v>1.68</v>
      </c>
      <c r="M203" s="33">
        <v>2.23</v>
      </c>
      <c r="N203" s="34">
        <v>2.57</v>
      </c>
      <c r="O203" s="186"/>
      <c r="P203" s="35">
        <f>O203*$E203*$F203*$H203*$L203*$P$10</f>
        <v>0</v>
      </c>
    </row>
    <row r="204" spans="1:16" hidden="1" x14ac:dyDescent="0.25">
      <c r="A204" s="271">
        <v>34</v>
      </c>
      <c r="B204" s="271"/>
      <c r="C204" s="279" t="s">
        <v>1126</v>
      </c>
      <c r="D204" s="178" t="s">
        <v>744</v>
      </c>
      <c r="E204" s="229">
        <v>13916</v>
      </c>
      <c r="F204" s="92"/>
      <c r="G204" s="161"/>
      <c r="H204" s="143"/>
      <c r="I204" s="11"/>
      <c r="J204" s="11"/>
      <c r="K204" s="40">
        <v>1.4</v>
      </c>
      <c r="L204" s="40">
        <v>1.68</v>
      </c>
      <c r="M204" s="40">
        <v>2.23</v>
      </c>
      <c r="N204" s="41">
        <v>2.57</v>
      </c>
      <c r="O204" s="85">
        <f t="shared" ref="O204:P204" si="44">SUM(O205:O207)</f>
        <v>0</v>
      </c>
      <c r="P204" s="85">
        <f t="shared" si="44"/>
        <v>0</v>
      </c>
    </row>
    <row r="205" spans="1:16" ht="45" hidden="1" x14ac:dyDescent="0.25">
      <c r="A205" s="268"/>
      <c r="B205" s="268">
        <v>150</v>
      </c>
      <c r="C205" s="273" t="s">
        <v>1127</v>
      </c>
      <c r="D205" s="93" t="s">
        <v>746</v>
      </c>
      <c r="E205" s="183">
        <v>13916</v>
      </c>
      <c r="F205" s="43">
        <v>0.88</v>
      </c>
      <c r="G205" s="148"/>
      <c r="H205" s="220">
        <v>1</v>
      </c>
      <c r="I205" s="221"/>
      <c r="J205" s="221"/>
      <c r="K205" s="33">
        <v>1.4</v>
      </c>
      <c r="L205" s="33">
        <v>1.68</v>
      </c>
      <c r="M205" s="33">
        <v>2.23</v>
      </c>
      <c r="N205" s="34">
        <v>2.57</v>
      </c>
      <c r="O205" s="186">
        <v>0</v>
      </c>
      <c r="P205" s="35">
        <f>O205*$E205*$F205*$H205*$L205*$P$10</f>
        <v>0</v>
      </c>
    </row>
    <row r="206" spans="1:16" hidden="1" x14ac:dyDescent="0.25">
      <c r="A206" s="268"/>
      <c r="B206" s="268">
        <v>151</v>
      </c>
      <c r="C206" s="273" t="s">
        <v>1128</v>
      </c>
      <c r="D206" s="93" t="s">
        <v>748</v>
      </c>
      <c r="E206" s="183">
        <v>13916</v>
      </c>
      <c r="F206" s="43">
        <v>0.92</v>
      </c>
      <c r="G206" s="148"/>
      <c r="H206" s="220">
        <v>1</v>
      </c>
      <c r="I206" s="221"/>
      <c r="J206" s="221"/>
      <c r="K206" s="33">
        <v>1.4</v>
      </c>
      <c r="L206" s="33">
        <v>1.68</v>
      </c>
      <c r="M206" s="33">
        <v>2.23</v>
      </c>
      <c r="N206" s="34">
        <v>2.57</v>
      </c>
      <c r="O206" s="186">
        <v>0</v>
      </c>
      <c r="P206" s="35">
        <f>O206*$E206*$F206*$H206*$L206*$P$10</f>
        <v>0</v>
      </c>
    </row>
    <row r="207" spans="1:16" hidden="1" x14ac:dyDescent="0.25">
      <c r="A207" s="268"/>
      <c r="B207" s="268">
        <v>152</v>
      </c>
      <c r="C207" s="273" t="s">
        <v>1129</v>
      </c>
      <c r="D207" s="93" t="s">
        <v>750</v>
      </c>
      <c r="E207" s="183">
        <v>13916</v>
      </c>
      <c r="F207" s="43">
        <v>1.56</v>
      </c>
      <c r="G207" s="148"/>
      <c r="H207" s="220">
        <v>1</v>
      </c>
      <c r="I207" s="221"/>
      <c r="J207" s="221"/>
      <c r="K207" s="33">
        <v>1.4</v>
      </c>
      <c r="L207" s="33">
        <v>1.68</v>
      </c>
      <c r="M207" s="33">
        <v>2.23</v>
      </c>
      <c r="N207" s="34">
        <v>2.57</v>
      </c>
      <c r="O207" s="186">
        <v>0</v>
      </c>
      <c r="P207" s="35">
        <f>O207*$E207*$F207*$H207*$L207*$P$10</f>
        <v>0</v>
      </c>
    </row>
    <row r="208" spans="1:16" hidden="1" x14ac:dyDescent="0.25">
      <c r="A208" s="271">
        <v>35</v>
      </c>
      <c r="B208" s="271"/>
      <c r="C208" s="279" t="s">
        <v>1130</v>
      </c>
      <c r="D208" s="178" t="s">
        <v>755</v>
      </c>
      <c r="E208" s="229">
        <v>13916</v>
      </c>
      <c r="F208" s="92"/>
      <c r="G208" s="161"/>
      <c r="H208" s="143"/>
      <c r="I208" s="11"/>
      <c r="J208" s="11"/>
      <c r="K208" s="40">
        <v>1.4</v>
      </c>
      <c r="L208" s="40">
        <v>1.68</v>
      </c>
      <c r="M208" s="40">
        <v>2.23</v>
      </c>
      <c r="N208" s="41">
        <v>2.57</v>
      </c>
      <c r="O208" s="85">
        <f t="shared" ref="O208:P208" si="45">SUM(O209:O212)</f>
        <v>0</v>
      </c>
      <c r="P208" s="85">
        <f t="shared" si="45"/>
        <v>0</v>
      </c>
    </row>
    <row r="209" spans="1:16" hidden="1" x14ac:dyDescent="0.25">
      <c r="A209" s="268"/>
      <c r="B209" s="268">
        <v>153</v>
      </c>
      <c r="C209" s="273" t="s">
        <v>1131</v>
      </c>
      <c r="D209" s="58" t="s">
        <v>1132</v>
      </c>
      <c r="E209" s="183">
        <v>13916</v>
      </c>
      <c r="F209" s="43">
        <v>1.08</v>
      </c>
      <c r="G209" s="148"/>
      <c r="H209" s="220">
        <v>1</v>
      </c>
      <c r="I209" s="221"/>
      <c r="J209" s="221"/>
      <c r="K209" s="33">
        <v>1.4</v>
      </c>
      <c r="L209" s="33">
        <v>1.68</v>
      </c>
      <c r="M209" s="33">
        <v>2.23</v>
      </c>
      <c r="N209" s="34">
        <v>2.57</v>
      </c>
      <c r="O209" s="186"/>
      <c r="P209" s="35">
        <f>O209*$E209*$F209*$H209*$L209*$P$10</f>
        <v>0</v>
      </c>
    </row>
    <row r="210" spans="1:16" ht="75" hidden="1" x14ac:dyDescent="0.25">
      <c r="A210" s="268"/>
      <c r="B210" s="268">
        <v>154</v>
      </c>
      <c r="C210" s="273" t="s">
        <v>1133</v>
      </c>
      <c r="D210" s="58" t="s">
        <v>1134</v>
      </c>
      <c r="E210" s="183">
        <v>13916</v>
      </c>
      <c r="F210" s="43">
        <v>1.41</v>
      </c>
      <c r="G210" s="148"/>
      <c r="H210" s="220">
        <v>1</v>
      </c>
      <c r="I210" s="221"/>
      <c r="J210" s="221"/>
      <c r="K210" s="33">
        <v>1.4</v>
      </c>
      <c r="L210" s="33">
        <v>1.68</v>
      </c>
      <c r="M210" s="33">
        <v>2.23</v>
      </c>
      <c r="N210" s="34">
        <v>2.57</v>
      </c>
      <c r="O210" s="186"/>
      <c r="P210" s="35">
        <f>O210*$E210*$F210*$H210*$L210*$P$10</f>
        <v>0</v>
      </c>
    </row>
    <row r="211" spans="1:16" ht="21" hidden="1" customHeight="1" x14ac:dyDescent="0.25">
      <c r="A211" s="268"/>
      <c r="B211" s="268">
        <v>155</v>
      </c>
      <c r="C211" s="273" t="s">
        <v>1135</v>
      </c>
      <c r="D211" s="58" t="s">
        <v>773</v>
      </c>
      <c r="E211" s="183">
        <v>13916</v>
      </c>
      <c r="F211" s="43">
        <v>2.58</v>
      </c>
      <c r="G211" s="148"/>
      <c r="H211" s="220">
        <v>1</v>
      </c>
      <c r="I211" s="221"/>
      <c r="J211" s="221"/>
      <c r="K211" s="33">
        <v>1.4</v>
      </c>
      <c r="L211" s="33">
        <v>1.68</v>
      </c>
      <c r="M211" s="33">
        <v>2.23</v>
      </c>
      <c r="N211" s="34">
        <v>2.57</v>
      </c>
      <c r="O211" s="222"/>
      <c r="P211" s="35">
        <f>O211*$E211*$F211*$H211*$L211*$P$10</f>
        <v>0</v>
      </c>
    </row>
    <row r="212" spans="1:16" ht="30" hidden="1" x14ac:dyDescent="0.25">
      <c r="A212" s="268"/>
      <c r="B212" s="268">
        <v>156</v>
      </c>
      <c r="C212" s="273" t="s">
        <v>1136</v>
      </c>
      <c r="D212" s="58" t="s">
        <v>1137</v>
      </c>
      <c r="E212" s="183">
        <v>13916</v>
      </c>
      <c r="F212" s="32">
        <v>12.27</v>
      </c>
      <c r="G212" s="148"/>
      <c r="H212" s="220">
        <v>1</v>
      </c>
      <c r="I212" s="221"/>
      <c r="J212" s="221"/>
      <c r="K212" s="33">
        <v>1.4</v>
      </c>
      <c r="L212" s="33">
        <v>1.68</v>
      </c>
      <c r="M212" s="33">
        <v>2.23</v>
      </c>
      <c r="N212" s="34">
        <v>2.57</v>
      </c>
      <c r="O212" s="222"/>
      <c r="P212" s="35">
        <f>O212*$E212*$F212*$H212*$L212*$P$10</f>
        <v>0</v>
      </c>
    </row>
    <row r="213" spans="1:16" hidden="1" x14ac:dyDescent="0.25">
      <c r="A213" s="271">
        <v>36</v>
      </c>
      <c r="B213" s="271"/>
      <c r="C213" s="279" t="s">
        <v>1138</v>
      </c>
      <c r="D213" s="178" t="s">
        <v>774</v>
      </c>
      <c r="E213" s="229">
        <v>13916</v>
      </c>
      <c r="F213" s="47"/>
      <c r="G213" s="161"/>
      <c r="H213" s="143"/>
      <c r="I213" s="11"/>
      <c r="J213" s="11"/>
      <c r="K213" s="40">
        <v>1.4</v>
      </c>
      <c r="L213" s="40">
        <v>1.68</v>
      </c>
      <c r="M213" s="40">
        <v>2.23</v>
      </c>
      <c r="N213" s="41">
        <v>2.57</v>
      </c>
      <c r="O213" s="85">
        <f t="shared" ref="O213:P213" si="46">SUM(O214:O224)</f>
        <v>0</v>
      </c>
      <c r="P213" s="85">
        <f t="shared" si="46"/>
        <v>0</v>
      </c>
    </row>
    <row r="214" spans="1:16" ht="30" hidden="1" x14ac:dyDescent="0.25">
      <c r="A214" s="268"/>
      <c r="B214" s="268">
        <v>157</v>
      </c>
      <c r="C214" s="273" t="s">
        <v>1139</v>
      </c>
      <c r="D214" s="58" t="s">
        <v>1140</v>
      </c>
      <c r="E214" s="183">
        <v>13916</v>
      </c>
      <c r="F214" s="43">
        <v>7.86</v>
      </c>
      <c r="G214" s="148"/>
      <c r="H214" s="236">
        <v>0.8</v>
      </c>
      <c r="I214" s="221"/>
      <c r="J214" s="221"/>
      <c r="K214" s="33">
        <v>1.4</v>
      </c>
      <c r="L214" s="33">
        <v>1.68</v>
      </c>
      <c r="M214" s="33">
        <v>2.23</v>
      </c>
      <c r="N214" s="34">
        <v>2.57</v>
      </c>
      <c r="O214" s="186"/>
      <c r="P214" s="35">
        <f>O214*$E214*$F214*$H214*$L214*$P$10</f>
        <v>0</v>
      </c>
    </row>
    <row r="215" spans="1:16" ht="45" hidden="1" x14ac:dyDescent="0.25">
      <c r="A215" s="268"/>
      <c r="B215" s="268">
        <v>158</v>
      </c>
      <c r="C215" s="273" t="s">
        <v>1141</v>
      </c>
      <c r="D215" s="93" t="s">
        <v>782</v>
      </c>
      <c r="E215" s="183">
        <v>13916</v>
      </c>
      <c r="F215" s="43">
        <v>0.56000000000000005</v>
      </c>
      <c r="G215" s="148"/>
      <c r="H215" s="220">
        <v>1</v>
      </c>
      <c r="I215" s="221"/>
      <c r="J215" s="221"/>
      <c r="K215" s="33">
        <v>1.4</v>
      </c>
      <c r="L215" s="33">
        <v>1.68</v>
      </c>
      <c r="M215" s="33">
        <v>2.23</v>
      </c>
      <c r="N215" s="34">
        <v>2.57</v>
      </c>
      <c r="O215" s="186"/>
      <c r="P215" s="35">
        <f>O215*$E215*$F215*$H215*$L215*$P$10</f>
        <v>0</v>
      </c>
    </row>
    <row r="216" spans="1:16" ht="36.75" hidden="1" customHeight="1" x14ac:dyDescent="0.25">
      <c r="A216" s="268"/>
      <c r="B216" s="268">
        <v>159</v>
      </c>
      <c r="C216" s="268" t="s">
        <v>1142</v>
      </c>
      <c r="D216" s="91" t="s">
        <v>1143</v>
      </c>
      <c r="E216" s="183">
        <v>13916</v>
      </c>
      <c r="F216" s="180">
        <v>0.45</v>
      </c>
      <c r="G216" s="249">
        <v>0.3</v>
      </c>
      <c r="H216" s="220">
        <v>1</v>
      </c>
      <c r="I216" s="221"/>
      <c r="J216" s="221"/>
      <c r="K216" s="33">
        <v>1.4</v>
      </c>
      <c r="L216" s="33">
        <v>1.68</v>
      </c>
      <c r="M216" s="33">
        <v>2.23</v>
      </c>
      <c r="N216" s="34">
        <v>2.57</v>
      </c>
      <c r="O216" s="186"/>
      <c r="P216" s="35"/>
    </row>
    <row r="217" spans="1:16" ht="60" hidden="1" x14ac:dyDescent="0.25">
      <c r="A217" s="268"/>
      <c r="B217" s="268">
        <v>160</v>
      </c>
      <c r="C217" s="273" t="s">
        <v>1144</v>
      </c>
      <c r="D217" s="58" t="s">
        <v>1145</v>
      </c>
      <c r="E217" s="183">
        <v>13916</v>
      </c>
      <c r="F217" s="43">
        <v>0.46</v>
      </c>
      <c r="G217" s="148"/>
      <c r="H217" s="220">
        <v>1</v>
      </c>
      <c r="I217" s="221"/>
      <c r="J217" s="221"/>
      <c r="K217" s="33">
        <v>1.4</v>
      </c>
      <c r="L217" s="33">
        <v>1.68</v>
      </c>
      <c r="M217" s="33">
        <v>2.23</v>
      </c>
      <c r="N217" s="34">
        <v>2.57</v>
      </c>
      <c r="O217" s="186"/>
      <c r="P217" s="35">
        <f>O217*$E217*$F217*$H217*$L217*$P$10</f>
        <v>0</v>
      </c>
    </row>
    <row r="218" spans="1:16" ht="45" hidden="1" x14ac:dyDescent="0.25">
      <c r="A218" s="268"/>
      <c r="B218" s="268"/>
      <c r="C218" s="273" t="s">
        <v>1209</v>
      </c>
      <c r="D218" s="58" t="s">
        <v>1210</v>
      </c>
      <c r="E218" s="183">
        <v>13916</v>
      </c>
      <c r="F218" s="43">
        <v>9.74</v>
      </c>
      <c r="G218" s="148"/>
      <c r="H218" s="236">
        <v>0.8</v>
      </c>
      <c r="I218" s="221"/>
      <c r="J218" s="221"/>
      <c r="K218" s="33">
        <v>1.4</v>
      </c>
      <c r="L218" s="33">
        <v>1.68</v>
      </c>
      <c r="M218" s="33">
        <v>2.23</v>
      </c>
      <c r="N218" s="34">
        <v>2.57</v>
      </c>
      <c r="O218" s="222"/>
      <c r="P218" s="35">
        <f>O218*$E218*$F218*$H218*$L218*$P$10</f>
        <v>0</v>
      </c>
    </row>
    <row r="219" spans="1:16" ht="30" hidden="1" x14ac:dyDescent="0.25">
      <c r="A219" s="268"/>
      <c r="B219" s="268">
        <v>161</v>
      </c>
      <c r="C219" s="273" t="s">
        <v>1146</v>
      </c>
      <c r="D219" s="58" t="s">
        <v>794</v>
      </c>
      <c r="E219" s="183">
        <v>13916</v>
      </c>
      <c r="F219" s="48">
        <v>7.4</v>
      </c>
      <c r="G219" s="148"/>
      <c r="H219" s="220">
        <v>1</v>
      </c>
      <c r="I219" s="221"/>
      <c r="J219" s="221"/>
      <c r="K219" s="33">
        <v>1.4</v>
      </c>
      <c r="L219" s="33">
        <v>1.68</v>
      </c>
      <c r="M219" s="33">
        <v>2.23</v>
      </c>
      <c r="N219" s="34">
        <v>2.57</v>
      </c>
      <c r="O219" s="222"/>
      <c r="P219" s="35">
        <f>O219*$E219*$F219*$H219*$L219*$P$10</f>
        <v>0</v>
      </c>
    </row>
    <row r="220" spans="1:16" ht="30" hidden="1" x14ac:dyDescent="0.25">
      <c r="A220" s="268"/>
      <c r="B220" s="268">
        <v>162</v>
      </c>
      <c r="C220" s="273" t="s">
        <v>1147</v>
      </c>
      <c r="D220" s="28" t="s">
        <v>806</v>
      </c>
      <c r="E220" s="183">
        <v>13916</v>
      </c>
      <c r="F220" s="43">
        <v>0.4</v>
      </c>
      <c r="G220" s="148"/>
      <c r="H220" s="31">
        <v>1</v>
      </c>
      <c r="I220" s="32"/>
      <c r="J220" s="32"/>
      <c r="K220" s="81">
        <v>1.4</v>
      </c>
      <c r="L220" s="81">
        <v>1.68</v>
      </c>
      <c r="M220" s="81">
        <v>2.23</v>
      </c>
      <c r="N220" s="82">
        <v>2.57</v>
      </c>
      <c r="O220" s="186"/>
      <c r="P220" s="121"/>
    </row>
    <row r="221" spans="1:16" ht="30" hidden="1" x14ac:dyDescent="0.25">
      <c r="A221" s="268"/>
      <c r="B221" s="268">
        <v>163</v>
      </c>
      <c r="C221" s="277" t="s">
        <v>1148</v>
      </c>
      <c r="D221" s="91" t="s">
        <v>814</v>
      </c>
      <c r="E221" s="183">
        <v>13916</v>
      </c>
      <c r="F221" s="180">
        <v>4.2300000000000004</v>
      </c>
      <c r="G221" s="241">
        <v>1.83E-2</v>
      </c>
      <c r="H221" s="31">
        <v>1</v>
      </c>
      <c r="I221" s="32"/>
      <c r="J221" s="32"/>
      <c r="K221" s="81">
        <v>1.4</v>
      </c>
      <c r="L221" s="81">
        <v>1.68</v>
      </c>
      <c r="M221" s="81">
        <v>2.23</v>
      </c>
      <c r="N221" s="82">
        <v>2.57</v>
      </c>
      <c r="O221" s="222"/>
      <c r="P221" s="121"/>
    </row>
    <row r="222" spans="1:16" ht="45" hidden="1" x14ac:dyDescent="0.25">
      <c r="A222" s="268"/>
      <c r="B222" s="268">
        <v>164</v>
      </c>
      <c r="C222" s="268" t="s">
        <v>1149</v>
      </c>
      <c r="D222" s="273" t="s">
        <v>816</v>
      </c>
      <c r="E222" s="183">
        <v>13916</v>
      </c>
      <c r="F222" s="180">
        <v>1.29</v>
      </c>
      <c r="G222" s="241">
        <v>5.8500000000000003E-2</v>
      </c>
      <c r="H222" s="31">
        <v>1</v>
      </c>
      <c r="I222" s="32"/>
      <c r="J222" s="32"/>
      <c r="K222" s="81">
        <v>1.4</v>
      </c>
      <c r="L222" s="81">
        <v>1.68</v>
      </c>
      <c r="M222" s="81">
        <v>2.23</v>
      </c>
      <c r="N222" s="82">
        <v>2.57</v>
      </c>
      <c r="O222" s="222"/>
      <c r="P222" s="121"/>
    </row>
    <row r="223" spans="1:16" ht="45" hidden="1" x14ac:dyDescent="0.25">
      <c r="A223" s="268"/>
      <c r="B223" s="268">
        <v>165</v>
      </c>
      <c r="C223" s="268" t="s">
        <v>1150</v>
      </c>
      <c r="D223" s="273" t="s">
        <v>818</v>
      </c>
      <c r="E223" s="183">
        <v>13916</v>
      </c>
      <c r="F223" s="180">
        <v>3.23</v>
      </c>
      <c r="G223" s="241">
        <v>5.4300000000000001E-2</v>
      </c>
      <c r="H223" s="31">
        <v>1</v>
      </c>
      <c r="I223" s="32"/>
      <c r="J223" s="32"/>
      <c r="K223" s="81">
        <v>1.4</v>
      </c>
      <c r="L223" s="81">
        <v>1.68</v>
      </c>
      <c r="M223" s="81">
        <v>2.23</v>
      </c>
      <c r="N223" s="82">
        <v>2.57</v>
      </c>
      <c r="O223" s="222"/>
      <c r="P223" s="121"/>
    </row>
    <row r="224" spans="1:16" ht="45" hidden="1" x14ac:dyDescent="0.25">
      <c r="A224" s="268"/>
      <c r="B224" s="268">
        <v>166</v>
      </c>
      <c r="C224" s="268" t="s">
        <v>1151</v>
      </c>
      <c r="D224" s="273" t="s">
        <v>820</v>
      </c>
      <c r="E224" s="183">
        <v>13916</v>
      </c>
      <c r="F224" s="180">
        <v>8.93</v>
      </c>
      <c r="G224" s="241">
        <v>8.9399999999999993E-2</v>
      </c>
      <c r="H224" s="31">
        <v>1</v>
      </c>
      <c r="I224" s="32"/>
      <c r="J224" s="32"/>
      <c r="K224" s="81">
        <v>1.4</v>
      </c>
      <c r="L224" s="81">
        <v>1.68</v>
      </c>
      <c r="M224" s="81">
        <v>2.23</v>
      </c>
      <c r="N224" s="82">
        <v>2.57</v>
      </c>
      <c r="O224" s="222"/>
      <c r="P224" s="121"/>
    </row>
    <row r="225" spans="1:16" hidden="1" x14ac:dyDescent="0.25">
      <c r="A225" s="271">
        <v>37</v>
      </c>
      <c r="B225" s="271"/>
      <c r="C225" s="279" t="s">
        <v>1152</v>
      </c>
      <c r="D225" s="178" t="s">
        <v>821</v>
      </c>
      <c r="E225" s="229">
        <v>13916</v>
      </c>
      <c r="F225" s="47"/>
      <c r="G225" s="161"/>
      <c r="H225" s="143"/>
      <c r="I225" s="11"/>
      <c r="J225" s="11"/>
      <c r="K225" s="40">
        <v>1.4</v>
      </c>
      <c r="L225" s="40">
        <v>1.68</v>
      </c>
      <c r="M225" s="40">
        <v>2.23</v>
      </c>
      <c r="N225" s="41">
        <v>2.57</v>
      </c>
      <c r="O225" s="85">
        <f t="shared" ref="O225:P225" si="47">SUM(O226:O241)</f>
        <v>0</v>
      </c>
      <c r="P225" s="85">
        <f t="shared" si="47"/>
        <v>0</v>
      </c>
    </row>
    <row r="226" spans="1:16" ht="45" hidden="1" x14ac:dyDescent="0.25">
      <c r="A226" s="268"/>
      <c r="B226" s="268">
        <v>167</v>
      </c>
      <c r="C226" s="273" t="s">
        <v>1153</v>
      </c>
      <c r="D226" s="58" t="s">
        <v>1154</v>
      </c>
      <c r="E226" s="183">
        <v>13916</v>
      </c>
      <c r="F226" s="180">
        <v>1.98</v>
      </c>
      <c r="G226" s="148"/>
      <c r="H226" s="220">
        <v>1</v>
      </c>
      <c r="I226" s="221"/>
      <c r="J226" s="221"/>
      <c r="K226" s="33">
        <v>1.4</v>
      </c>
      <c r="L226" s="33">
        <v>1.68</v>
      </c>
      <c r="M226" s="33">
        <v>2.23</v>
      </c>
      <c r="N226" s="34">
        <v>2.57</v>
      </c>
      <c r="O226" s="186"/>
      <c r="P226" s="35">
        <f>O226*$E226*$F226*$H226*$L226*$P$10</f>
        <v>0</v>
      </c>
    </row>
    <row r="227" spans="1:16" ht="45" hidden="1" x14ac:dyDescent="0.25">
      <c r="A227" s="268"/>
      <c r="B227" s="268">
        <v>168</v>
      </c>
      <c r="C227" s="273" t="s">
        <v>1155</v>
      </c>
      <c r="D227" s="58" t="s">
        <v>823</v>
      </c>
      <c r="E227" s="183">
        <v>13916</v>
      </c>
      <c r="F227" s="180">
        <v>2.31</v>
      </c>
      <c r="G227" s="148"/>
      <c r="H227" s="220">
        <v>1</v>
      </c>
      <c r="I227" s="221"/>
      <c r="J227" s="221"/>
      <c r="K227" s="33">
        <v>1.4</v>
      </c>
      <c r="L227" s="33">
        <v>1.68</v>
      </c>
      <c r="M227" s="33">
        <v>2.23</v>
      </c>
      <c r="N227" s="34">
        <v>2.57</v>
      </c>
      <c r="O227" s="186"/>
      <c r="P227" s="35">
        <f>O227*$E227*$F227*$H227*$L227*$P$10</f>
        <v>0</v>
      </c>
    </row>
    <row r="228" spans="1:16" ht="60" hidden="1" x14ac:dyDescent="0.25">
      <c r="A228" s="268"/>
      <c r="B228" s="268">
        <v>169</v>
      </c>
      <c r="C228" s="273" t="s">
        <v>1156</v>
      </c>
      <c r="D228" s="58" t="s">
        <v>1157</v>
      </c>
      <c r="E228" s="183">
        <v>13916</v>
      </c>
      <c r="F228" s="43">
        <v>1.52</v>
      </c>
      <c r="G228" s="148"/>
      <c r="H228" s="220">
        <v>1</v>
      </c>
      <c r="I228" s="221"/>
      <c r="J228" s="221"/>
      <c r="K228" s="33">
        <v>1.4</v>
      </c>
      <c r="L228" s="33">
        <v>1.68</v>
      </c>
      <c r="M228" s="33">
        <v>2.23</v>
      </c>
      <c r="N228" s="34">
        <v>2.57</v>
      </c>
      <c r="O228" s="186"/>
      <c r="P228" s="35">
        <f>O228*$E228*$F228*$H228*$L228*$P$10</f>
        <v>0</v>
      </c>
    </row>
    <row r="229" spans="1:16" ht="60" hidden="1" x14ac:dyDescent="0.25">
      <c r="A229" s="268"/>
      <c r="B229" s="268">
        <v>170</v>
      </c>
      <c r="C229" s="273" t="s">
        <v>1158</v>
      </c>
      <c r="D229" s="58" t="s">
        <v>831</v>
      </c>
      <c r="E229" s="183">
        <v>13916</v>
      </c>
      <c r="F229" s="43">
        <v>1.82</v>
      </c>
      <c r="G229" s="148"/>
      <c r="H229" s="220">
        <v>1</v>
      </c>
      <c r="I229" s="221"/>
      <c r="J229" s="221"/>
      <c r="K229" s="33">
        <v>1.4</v>
      </c>
      <c r="L229" s="33">
        <v>1.68</v>
      </c>
      <c r="M229" s="33">
        <v>2.23</v>
      </c>
      <c r="N229" s="34">
        <v>2.57</v>
      </c>
      <c r="O229" s="186"/>
      <c r="P229" s="35">
        <f>O229*$E229*$F229*$H229*$L229*$P$10</f>
        <v>0</v>
      </c>
    </row>
    <row r="230" spans="1:16" ht="30" hidden="1" x14ac:dyDescent="0.25">
      <c r="A230" s="268"/>
      <c r="B230" s="268">
        <v>171</v>
      </c>
      <c r="C230" s="273" t="s">
        <v>1159</v>
      </c>
      <c r="D230" s="58" t="s">
        <v>1160</v>
      </c>
      <c r="E230" s="183">
        <v>13916</v>
      </c>
      <c r="F230" s="43">
        <v>1.39</v>
      </c>
      <c r="G230" s="148"/>
      <c r="H230" s="220">
        <v>1</v>
      </c>
      <c r="I230" s="221"/>
      <c r="J230" s="221"/>
      <c r="K230" s="33">
        <v>1.4</v>
      </c>
      <c r="L230" s="33">
        <v>1.68</v>
      </c>
      <c r="M230" s="33">
        <v>2.23</v>
      </c>
      <c r="N230" s="34">
        <v>2.57</v>
      </c>
      <c r="O230" s="186"/>
      <c r="P230" s="35"/>
    </row>
    <row r="231" spans="1:16" ht="30" hidden="1" x14ac:dyDescent="0.25">
      <c r="A231" s="268"/>
      <c r="B231" s="268">
        <v>172</v>
      </c>
      <c r="C231" s="273" t="s">
        <v>1161</v>
      </c>
      <c r="D231" s="58" t="s">
        <v>837</v>
      </c>
      <c r="E231" s="183">
        <v>13916</v>
      </c>
      <c r="F231" s="43">
        <v>1.67</v>
      </c>
      <c r="G231" s="148"/>
      <c r="H231" s="220">
        <v>1</v>
      </c>
      <c r="I231" s="221"/>
      <c r="J231" s="221"/>
      <c r="K231" s="33">
        <v>1.4</v>
      </c>
      <c r="L231" s="33">
        <v>1.68</v>
      </c>
      <c r="M231" s="33">
        <v>2.23</v>
      </c>
      <c r="N231" s="34">
        <v>2.57</v>
      </c>
      <c r="O231" s="186"/>
      <c r="P231" s="35"/>
    </row>
    <row r="232" spans="1:16" ht="30" hidden="1" x14ac:dyDescent="0.25">
      <c r="A232" s="268"/>
      <c r="B232" s="268">
        <v>173</v>
      </c>
      <c r="C232" s="273" t="s">
        <v>1162</v>
      </c>
      <c r="D232" s="58" t="s">
        <v>1163</v>
      </c>
      <c r="E232" s="183">
        <v>13916</v>
      </c>
      <c r="F232" s="43">
        <v>0.85</v>
      </c>
      <c r="G232" s="148"/>
      <c r="H232" s="220">
        <v>1</v>
      </c>
      <c r="I232" s="221"/>
      <c r="J232" s="221"/>
      <c r="K232" s="33">
        <v>1.4</v>
      </c>
      <c r="L232" s="33">
        <v>1.68</v>
      </c>
      <c r="M232" s="33">
        <v>2.23</v>
      </c>
      <c r="N232" s="34">
        <v>2.57</v>
      </c>
      <c r="O232" s="186"/>
      <c r="P232" s="35">
        <f t="shared" ref="P232:P237" si="48">O232*$E232*$F232*$H232*$L232*$P$10</f>
        <v>0</v>
      </c>
    </row>
    <row r="233" spans="1:16" ht="30" hidden="1" x14ac:dyDescent="0.25">
      <c r="A233" s="268"/>
      <c r="B233" s="268">
        <v>174</v>
      </c>
      <c r="C233" s="273" t="s">
        <v>1164</v>
      </c>
      <c r="D233" s="58" t="s">
        <v>1211</v>
      </c>
      <c r="E233" s="183">
        <v>13916</v>
      </c>
      <c r="F233" s="43">
        <v>1.0900000000000001</v>
      </c>
      <c r="G233" s="148"/>
      <c r="H233" s="220">
        <v>1</v>
      </c>
      <c r="I233" s="221"/>
      <c r="J233" s="221"/>
      <c r="K233" s="33">
        <v>1.4</v>
      </c>
      <c r="L233" s="33">
        <v>1.68</v>
      </c>
      <c r="M233" s="33">
        <v>2.23</v>
      </c>
      <c r="N233" s="34">
        <v>2.57</v>
      </c>
      <c r="O233" s="186"/>
      <c r="P233" s="35">
        <f t="shared" si="48"/>
        <v>0</v>
      </c>
    </row>
    <row r="234" spans="1:16" ht="30" hidden="1" x14ac:dyDescent="0.25">
      <c r="A234" s="268"/>
      <c r="B234" s="268">
        <v>175</v>
      </c>
      <c r="C234" s="273" t="s">
        <v>1166</v>
      </c>
      <c r="D234" s="58" t="s">
        <v>849</v>
      </c>
      <c r="E234" s="183">
        <v>13916</v>
      </c>
      <c r="F234" s="43">
        <v>1.5</v>
      </c>
      <c r="G234" s="148"/>
      <c r="H234" s="220">
        <v>1</v>
      </c>
      <c r="I234" s="221"/>
      <c r="J234" s="221"/>
      <c r="K234" s="33">
        <v>1.4</v>
      </c>
      <c r="L234" s="33">
        <v>1.68</v>
      </c>
      <c r="M234" s="33">
        <v>2.23</v>
      </c>
      <c r="N234" s="34">
        <v>2.57</v>
      </c>
      <c r="O234" s="186"/>
      <c r="P234" s="35">
        <f t="shared" si="48"/>
        <v>0</v>
      </c>
    </row>
    <row r="235" spans="1:16" ht="45" hidden="1" x14ac:dyDescent="0.25">
      <c r="A235" s="268"/>
      <c r="B235" s="268">
        <v>176</v>
      </c>
      <c r="C235" s="273" t="s">
        <v>1167</v>
      </c>
      <c r="D235" s="58" t="s">
        <v>851</v>
      </c>
      <c r="E235" s="183">
        <v>13916</v>
      </c>
      <c r="F235" s="43">
        <v>1.8</v>
      </c>
      <c r="G235" s="148"/>
      <c r="H235" s="220">
        <v>1</v>
      </c>
      <c r="I235" s="221"/>
      <c r="J235" s="221"/>
      <c r="K235" s="33">
        <v>1.4</v>
      </c>
      <c r="L235" s="33">
        <v>1.68</v>
      </c>
      <c r="M235" s="33">
        <v>2.23</v>
      </c>
      <c r="N235" s="34">
        <v>2.57</v>
      </c>
      <c r="O235" s="186"/>
      <c r="P235" s="35">
        <f t="shared" si="48"/>
        <v>0</v>
      </c>
    </row>
    <row r="236" spans="1:16" ht="30" hidden="1" x14ac:dyDescent="0.25">
      <c r="A236" s="268"/>
      <c r="B236" s="268">
        <v>177</v>
      </c>
      <c r="C236" s="273" t="s">
        <v>1168</v>
      </c>
      <c r="D236" s="58" t="s">
        <v>855</v>
      </c>
      <c r="E236" s="183">
        <v>13916</v>
      </c>
      <c r="F236" s="43">
        <v>2.75</v>
      </c>
      <c r="G236" s="148"/>
      <c r="H236" s="220">
        <v>1</v>
      </c>
      <c r="I236" s="221"/>
      <c r="J236" s="221"/>
      <c r="K236" s="33">
        <v>1.4</v>
      </c>
      <c r="L236" s="33">
        <v>1.68</v>
      </c>
      <c r="M236" s="33">
        <v>2.23</v>
      </c>
      <c r="N236" s="34">
        <v>2.57</v>
      </c>
      <c r="O236" s="186"/>
      <c r="P236" s="35">
        <f t="shared" si="48"/>
        <v>0</v>
      </c>
    </row>
    <row r="237" spans="1:16" ht="45" hidden="1" x14ac:dyDescent="0.25">
      <c r="A237" s="268"/>
      <c r="B237" s="268">
        <v>178</v>
      </c>
      <c r="C237" s="273" t="s">
        <v>1169</v>
      </c>
      <c r="D237" s="58" t="s">
        <v>857</v>
      </c>
      <c r="E237" s="183">
        <v>13916</v>
      </c>
      <c r="F237" s="43">
        <v>2.35</v>
      </c>
      <c r="G237" s="148"/>
      <c r="H237" s="220">
        <v>1</v>
      </c>
      <c r="I237" s="221"/>
      <c r="J237" s="221"/>
      <c r="K237" s="33">
        <v>1.4</v>
      </c>
      <c r="L237" s="33">
        <v>1.68</v>
      </c>
      <c r="M237" s="33">
        <v>2.23</v>
      </c>
      <c r="N237" s="34">
        <v>2.57</v>
      </c>
      <c r="O237" s="186"/>
      <c r="P237" s="35">
        <f t="shared" si="48"/>
        <v>0</v>
      </c>
    </row>
    <row r="238" spans="1:16" ht="30" hidden="1" x14ac:dyDescent="0.25">
      <c r="A238" s="268"/>
      <c r="B238" s="268">
        <v>179</v>
      </c>
      <c r="C238" s="273" t="s">
        <v>1170</v>
      </c>
      <c r="D238" s="58" t="s">
        <v>859</v>
      </c>
      <c r="E238" s="183">
        <v>13916</v>
      </c>
      <c r="F238" s="43">
        <v>1.76</v>
      </c>
      <c r="G238" s="148"/>
      <c r="H238" s="220">
        <v>1</v>
      </c>
      <c r="I238" s="221"/>
      <c r="J238" s="221"/>
      <c r="K238" s="33">
        <v>1.4</v>
      </c>
      <c r="L238" s="33">
        <v>1.68</v>
      </c>
      <c r="M238" s="33">
        <v>2.23</v>
      </c>
      <c r="N238" s="34">
        <v>2.57</v>
      </c>
      <c r="O238" s="186"/>
      <c r="P238" s="35"/>
    </row>
    <row r="239" spans="1:16" ht="30" hidden="1" x14ac:dyDescent="0.25">
      <c r="A239" s="268"/>
      <c r="B239" s="268">
        <v>180</v>
      </c>
      <c r="C239" s="273" t="s">
        <v>1171</v>
      </c>
      <c r="D239" s="58" t="s">
        <v>861</v>
      </c>
      <c r="E239" s="183">
        <v>13916</v>
      </c>
      <c r="F239" s="43">
        <v>1.51</v>
      </c>
      <c r="G239" s="148"/>
      <c r="H239" s="220">
        <v>1</v>
      </c>
      <c r="I239" s="221"/>
      <c r="J239" s="221"/>
      <c r="K239" s="33">
        <v>1.4</v>
      </c>
      <c r="L239" s="33">
        <v>1.68</v>
      </c>
      <c r="M239" s="33">
        <v>2.23</v>
      </c>
      <c r="N239" s="34">
        <v>2.57</v>
      </c>
      <c r="O239" s="186"/>
      <c r="P239" s="35"/>
    </row>
    <row r="240" spans="1:16" ht="45" hidden="1" x14ac:dyDescent="0.25">
      <c r="A240" s="268"/>
      <c r="B240" s="268">
        <v>181</v>
      </c>
      <c r="C240" s="273" t="s">
        <v>1172</v>
      </c>
      <c r="D240" s="58" t="s">
        <v>1173</v>
      </c>
      <c r="E240" s="183">
        <v>13916</v>
      </c>
      <c r="F240" s="79">
        <v>1</v>
      </c>
      <c r="G240" s="148"/>
      <c r="H240" s="220">
        <v>1</v>
      </c>
      <c r="I240" s="221"/>
      <c r="J240" s="221"/>
      <c r="K240" s="33">
        <v>1.4</v>
      </c>
      <c r="L240" s="33">
        <v>1.68</v>
      </c>
      <c r="M240" s="33">
        <v>2.23</v>
      </c>
      <c r="N240" s="34">
        <v>2.57</v>
      </c>
      <c r="O240" s="186"/>
      <c r="P240" s="35"/>
    </row>
    <row r="241" spans="1:16" ht="45" hidden="1" x14ac:dyDescent="0.25">
      <c r="A241" s="268"/>
      <c r="B241" s="268">
        <v>182</v>
      </c>
      <c r="C241" s="273" t="s">
        <v>1174</v>
      </c>
      <c r="D241" s="58" t="s">
        <v>863</v>
      </c>
      <c r="E241" s="183">
        <v>13916</v>
      </c>
      <c r="F241" s="43">
        <v>1.4</v>
      </c>
      <c r="G241" s="148"/>
      <c r="H241" s="220">
        <v>1</v>
      </c>
      <c r="I241" s="221"/>
      <c r="J241" s="221"/>
      <c r="K241" s="33">
        <v>1.4</v>
      </c>
      <c r="L241" s="33">
        <v>1.68</v>
      </c>
      <c r="M241" s="33">
        <v>2.23</v>
      </c>
      <c r="N241" s="34">
        <v>2.57</v>
      </c>
      <c r="O241" s="186"/>
      <c r="P241" s="35"/>
    </row>
    <row r="242" spans="1:16" ht="19.5" hidden="1" customHeight="1" x14ac:dyDescent="0.25">
      <c r="A242" s="268"/>
      <c r="B242" s="451" t="s">
        <v>871</v>
      </c>
      <c r="C242" s="452"/>
      <c r="D242" s="250" t="s">
        <v>1175</v>
      </c>
      <c r="E242" s="251"/>
      <c r="F242" s="120"/>
      <c r="G242" s="120"/>
      <c r="H242" s="251"/>
      <c r="I242" s="251"/>
      <c r="J242" s="251"/>
      <c r="K242" s="251"/>
      <c r="L242" s="251"/>
      <c r="M242" s="251"/>
      <c r="N242" s="251"/>
      <c r="O242" s="252">
        <f t="shared" ref="O242:P242" si="49">O11+O12+O23+O25+O27+O31+O37+O39+O43+O46+O48+O51+O60+O64+O67+O71+O74+O76+O81+O139+O146+O157+O160+O162+O164+O168+O170+O172+O174+O179+O186+O193+O202+O204+O208+O213+O225</f>
        <v>600</v>
      </c>
      <c r="P242" s="253">
        <f t="shared" si="49"/>
        <v>9525023.2895999998</v>
      </c>
    </row>
    <row r="243" spans="1:16" x14ac:dyDescent="0.25">
      <c r="C243" s="294"/>
      <c r="D243" s="254"/>
      <c r="O243" s="295"/>
      <c r="P243" s="295"/>
    </row>
  </sheetData>
  <mergeCells count="22">
    <mergeCell ref="B242:C242"/>
    <mergeCell ref="Q6:Q9"/>
    <mergeCell ref="B4:Q4"/>
    <mergeCell ref="O8:P8"/>
    <mergeCell ref="O7:P7"/>
    <mergeCell ref="K7:N7"/>
    <mergeCell ref="O6:P6"/>
    <mergeCell ref="G6:G9"/>
    <mergeCell ref="H6:H9"/>
    <mergeCell ref="I6:I9"/>
    <mergeCell ref="J6:J9"/>
    <mergeCell ref="K6:N6"/>
    <mergeCell ref="K8:K9"/>
    <mergeCell ref="L8:L9"/>
    <mergeCell ref="M8:M9"/>
    <mergeCell ref="N8:N9"/>
    <mergeCell ref="F6:F9"/>
    <mergeCell ref="A6:A9"/>
    <mergeCell ref="B6:B9"/>
    <mergeCell ref="C6:C9"/>
    <mergeCell ref="D6:D9"/>
    <mergeCell ref="E6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5239F-99CD-441C-A6AF-6040F04E1A9A}">
  <dimension ref="A1:Q267"/>
  <sheetViews>
    <sheetView tabSelected="1" topLeftCell="B26" workbookViewId="0">
      <selection activeCell="D32" sqref="D32"/>
    </sheetView>
  </sheetViews>
  <sheetFormatPr defaultRowHeight="15" x14ac:dyDescent="0.25"/>
  <cols>
    <col min="1" max="1" width="6.7109375" style="125" hidden="1" customWidth="1"/>
    <col min="2" max="2" width="6.140625" style="207" customWidth="1"/>
    <col min="3" max="3" width="12.28515625" style="125" customWidth="1"/>
    <col min="4" max="4" width="55.140625" style="126" customWidth="1"/>
    <col min="5" max="5" width="11.28515625" style="125" hidden="1" customWidth="1"/>
    <col min="6" max="6" width="10.7109375" style="125" hidden="1" customWidth="1"/>
    <col min="7" max="7" width="10.5703125" style="125" hidden="1" customWidth="1"/>
    <col min="8" max="9" width="9.42578125" style="125" hidden="1" customWidth="1"/>
    <col min="10" max="10" width="6.85546875" style="125" hidden="1" customWidth="1"/>
    <col min="11" max="11" width="5.7109375" style="125" hidden="1" customWidth="1"/>
    <col min="12" max="14" width="6" style="125" hidden="1" customWidth="1"/>
    <col min="15" max="15" width="10" style="125" hidden="1" customWidth="1"/>
    <col min="16" max="16" width="14.85546875" style="125" hidden="1" customWidth="1"/>
    <col min="17" max="17" width="18.5703125" style="203" customWidth="1"/>
    <col min="18" max="16384" width="9.140625" style="125"/>
  </cols>
  <sheetData>
    <row r="1" spans="1:17" x14ac:dyDescent="0.25"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98" t="s">
        <v>873</v>
      </c>
    </row>
    <row r="2" spans="1:17" x14ac:dyDescent="0.25">
      <c r="A2" s="430" t="s">
        <v>875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</row>
    <row r="3" spans="1:17" x14ac:dyDescent="0.25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</row>
    <row r="4" spans="1:17" ht="32.25" customHeight="1" x14ac:dyDescent="0.25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</row>
    <row r="5" spans="1:17" ht="12.75" customHeight="1" x14ac:dyDescent="0.3">
      <c r="A5" s="128"/>
      <c r="E5" s="129"/>
      <c r="F5" s="129"/>
      <c r="G5" s="129"/>
      <c r="H5" s="129"/>
      <c r="I5" s="129"/>
      <c r="J5" s="129"/>
      <c r="K5" s="129"/>
      <c r="L5" s="129"/>
      <c r="M5" s="129"/>
      <c r="N5" s="130"/>
      <c r="O5" s="131"/>
      <c r="P5" s="131"/>
    </row>
    <row r="6" spans="1:17" ht="88.5" customHeight="1" x14ac:dyDescent="0.25">
      <c r="A6" s="479" t="s">
        <v>876</v>
      </c>
      <c r="B6" s="482" t="s">
        <v>1</v>
      </c>
      <c r="C6" s="482" t="s">
        <v>2</v>
      </c>
      <c r="D6" s="449" t="s">
        <v>3</v>
      </c>
      <c r="E6" s="450" t="s">
        <v>877</v>
      </c>
      <c r="F6" s="446" t="s">
        <v>878</v>
      </c>
      <c r="G6" s="446" t="s">
        <v>879</v>
      </c>
      <c r="H6" s="446" t="s">
        <v>880</v>
      </c>
      <c r="I6" s="132"/>
      <c r="J6" s="446"/>
      <c r="K6" s="478" t="s">
        <v>8</v>
      </c>
      <c r="L6" s="478"/>
      <c r="M6" s="478"/>
      <c r="N6" s="478"/>
      <c r="O6" s="477" t="s">
        <v>881</v>
      </c>
      <c r="P6" s="477"/>
      <c r="Q6" s="471" t="s">
        <v>874</v>
      </c>
    </row>
    <row r="7" spans="1:17" ht="15.75" hidden="1" customHeight="1" x14ac:dyDescent="0.25">
      <c r="A7" s="480"/>
      <c r="B7" s="482"/>
      <c r="C7" s="482"/>
      <c r="D7" s="449"/>
      <c r="E7" s="450"/>
      <c r="F7" s="446"/>
      <c r="G7" s="446"/>
      <c r="H7" s="446"/>
      <c r="I7" s="132"/>
      <c r="J7" s="446"/>
      <c r="K7" s="476" t="s">
        <v>10</v>
      </c>
      <c r="L7" s="476"/>
      <c r="M7" s="476"/>
      <c r="N7" s="476"/>
      <c r="O7" s="475" t="s">
        <v>11</v>
      </c>
      <c r="P7" s="475"/>
      <c r="Q7" s="472"/>
    </row>
    <row r="8" spans="1:17" ht="16.5" customHeight="1" x14ac:dyDescent="0.25">
      <c r="A8" s="480"/>
      <c r="B8" s="482"/>
      <c r="C8" s="482"/>
      <c r="D8" s="449"/>
      <c r="E8" s="450"/>
      <c r="F8" s="446"/>
      <c r="G8" s="446"/>
      <c r="H8" s="446"/>
      <c r="I8" s="132"/>
      <c r="J8" s="446"/>
      <c r="K8" s="474" t="s">
        <v>12</v>
      </c>
      <c r="L8" s="474" t="s">
        <v>13</v>
      </c>
      <c r="M8" s="474" t="s">
        <v>14</v>
      </c>
      <c r="N8" s="474" t="s">
        <v>15</v>
      </c>
      <c r="O8" s="425" t="s">
        <v>17</v>
      </c>
      <c r="P8" s="426"/>
      <c r="Q8" s="472"/>
    </row>
    <row r="9" spans="1:17" ht="44.25" customHeight="1" x14ac:dyDescent="0.25">
      <c r="A9" s="481"/>
      <c r="B9" s="483"/>
      <c r="C9" s="483"/>
      <c r="D9" s="449"/>
      <c r="E9" s="450"/>
      <c r="F9" s="446"/>
      <c r="G9" s="446"/>
      <c r="H9" s="446"/>
      <c r="I9" s="132"/>
      <c r="J9" s="446"/>
      <c r="K9" s="474"/>
      <c r="L9" s="474"/>
      <c r="M9" s="474"/>
      <c r="N9" s="474"/>
      <c r="O9" s="3" t="s">
        <v>18</v>
      </c>
      <c r="P9" s="4" t="s">
        <v>19</v>
      </c>
      <c r="Q9" s="473"/>
    </row>
    <row r="10" spans="1:17" ht="25.5" hidden="1" customHeight="1" x14ac:dyDescent="0.25">
      <c r="B10" s="133"/>
      <c r="C10" s="133"/>
      <c r="D10" s="134"/>
      <c r="E10" s="135"/>
      <c r="F10" s="135"/>
      <c r="G10" s="135"/>
      <c r="H10" s="136"/>
      <c r="I10" s="136"/>
      <c r="J10" s="136"/>
      <c r="K10" s="137"/>
      <c r="L10" s="137"/>
      <c r="M10" s="137"/>
      <c r="N10" s="137"/>
      <c r="O10" s="138"/>
      <c r="P10" s="138">
        <v>1</v>
      </c>
      <c r="Q10" s="180"/>
    </row>
    <row r="11" spans="1:17" ht="15" hidden="1" customHeight="1" x14ac:dyDescent="0.25">
      <c r="A11" s="140">
        <v>1</v>
      </c>
      <c r="B11" s="209">
        <v>1</v>
      </c>
      <c r="C11" s="140" t="s">
        <v>882</v>
      </c>
      <c r="D11" s="141" t="s">
        <v>21</v>
      </c>
      <c r="E11" s="142"/>
      <c r="F11" s="143"/>
      <c r="G11" s="143"/>
      <c r="H11" s="143"/>
      <c r="I11" s="144"/>
      <c r="J11" s="144"/>
      <c r="K11" s="143"/>
      <c r="L11" s="143"/>
      <c r="M11" s="143"/>
      <c r="N11" s="143"/>
      <c r="O11" s="145"/>
      <c r="P11" s="145"/>
      <c r="Q11" s="180"/>
    </row>
    <row r="12" spans="1:17" ht="15" hidden="1" customHeight="1" x14ac:dyDescent="0.25">
      <c r="A12" s="140">
        <v>2</v>
      </c>
      <c r="B12" s="209"/>
      <c r="C12" s="140" t="s">
        <v>883</v>
      </c>
      <c r="D12" s="141" t="s">
        <v>24</v>
      </c>
      <c r="E12" s="142"/>
      <c r="F12" s="143"/>
      <c r="G12" s="143"/>
      <c r="H12" s="143"/>
      <c r="I12" s="144"/>
      <c r="J12" s="144"/>
      <c r="K12" s="143"/>
      <c r="L12" s="143"/>
      <c r="M12" s="143"/>
      <c r="N12" s="143"/>
      <c r="O12" s="25">
        <f t="shared" ref="O12:P12" si="0">SUM(O13:O22)</f>
        <v>0</v>
      </c>
      <c r="P12" s="25">
        <f t="shared" si="0"/>
        <v>0</v>
      </c>
      <c r="Q12" s="180"/>
    </row>
    <row r="13" spans="1:17" ht="30" hidden="1" x14ac:dyDescent="0.25">
      <c r="A13" s="27"/>
      <c r="B13" s="133">
        <v>1</v>
      </c>
      <c r="C13" s="55" t="s">
        <v>884</v>
      </c>
      <c r="D13" s="146" t="s">
        <v>885</v>
      </c>
      <c r="E13" s="147">
        <v>13916</v>
      </c>
      <c r="F13" s="43">
        <v>0.83</v>
      </c>
      <c r="G13" s="148"/>
      <c r="H13" s="31">
        <v>1</v>
      </c>
      <c r="I13" s="31"/>
      <c r="J13" s="31"/>
      <c r="K13" s="70">
        <v>1.4</v>
      </c>
      <c r="L13" s="70">
        <v>1.68</v>
      </c>
      <c r="M13" s="70">
        <v>2.23</v>
      </c>
      <c r="N13" s="70">
        <v>2.57</v>
      </c>
      <c r="O13" s="150"/>
      <c r="P13" s="149">
        <f>SUM(O13*E13*F13*H13*L13*$P$10)</f>
        <v>0</v>
      </c>
      <c r="Q13" s="180"/>
    </row>
    <row r="14" spans="1:17" ht="25.5" hidden="1" customHeight="1" x14ac:dyDescent="0.25">
      <c r="A14" s="27"/>
      <c r="B14" s="133">
        <v>2</v>
      </c>
      <c r="C14" s="55" t="s">
        <v>886</v>
      </c>
      <c r="D14" s="146" t="s">
        <v>887</v>
      </c>
      <c r="E14" s="147">
        <v>13916</v>
      </c>
      <c r="F14" s="43">
        <v>0.66</v>
      </c>
      <c r="G14" s="148"/>
      <c r="H14" s="31">
        <v>1</v>
      </c>
      <c r="I14" s="31"/>
      <c r="J14" s="31"/>
      <c r="K14" s="70">
        <v>1.4</v>
      </c>
      <c r="L14" s="70">
        <v>1.68</v>
      </c>
      <c r="M14" s="70">
        <v>2.23</v>
      </c>
      <c r="N14" s="70">
        <v>2.57</v>
      </c>
      <c r="O14" s="150"/>
      <c r="P14" s="149">
        <f>SUM(O14*E14*F14*H14*L14*$P$10)</f>
        <v>0</v>
      </c>
      <c r="Q14" s="180"/>
    </row>
    <row r="15" spans="1:17" ht="30" hidden="1" customHeight="1" x14ac:dyDescent="0.25">
      <c r="A15" s="27"/>
      <c r="B15" s="133">
        <v>3</v>
      </c>
      <c r="C15" s="55" t="s">
        <v>888</v>
      </c>
      <c r="D15" s="146" t="s">
        <v>44</v>
      </c>
      <c r="E15" s="147">
        <v>13916</v>
      </c>
      <c r="F15" s="70">
        <v>0.71</v>
      </c>
      <c r="G15" s="148"/>
      <c r="H15" s="31">
        <v>1</v>
      </c>
      <c r="I15" s="31"/>
      <c r="J15" s="31"/>
      <c r="K15" s="70">
        <v>1.4</v>
      </c>
      <c r="L15" s="70">
        <v>1.68</v>
      </c>
      <c r="M15" s="70">
        <v>2.23</v>
      </c>
      <c r="N15" s="70">
        <v>2.57</v>
      </c>
      <c r="O15" s="150"/>
      <c r="P15" s="149">
        <f>SUM(O15*E15*F15*H15*L15*$P$10)</f>
        <v>0</v>
      </c>
      <c r="Q15" s="180"/>
    </row>
    <row r="16" spans="1:17" ht="30" hidden="1" customHeight="1" x14ac:dyDescent="0.25">
      <c r="A16" s="27"/>
      <c r="B16" s="133">
        <v>4</v>
      </c>
      <c r="C16" s="55" t="s">
        <v>889</v>
      </c>
      <c r="D16" s="146" t="s">
        <v>46</v>
      </c>
      <c r="E16" s="147">
        <v>13916</v>
      </c>
      <c r="F16" s="70">
        <v>1.06</v>
      </c>
      <c r="G16" s="148"/>
      <c r="H16" s="31">
        <v>1</v>
      </c>
      <c r="I16" s="31"/>
      <c r="J16" s="31"/>
      <c r="K16" s="70">
        <v>1.4</v>
      </c>
      <c r="L16" s="70">
        <v>1.68</v>
      </c>
      <c r="M16" s="70">
        <v>2.23</v>
      </c>
      <c r="N16" s="70">
        <v>2.57</v>
      </c>
      <c r="O16" s="150"/>
      <c r="P16" s="149">
        <f>SUM(O16*E16*F16*H16*L16*$P$10)</f>
        <v>0</v>
      </c>
      <c r="Q16" s="180"/>
    </row>
    <row r="17" spans="1:17" ht="30" hidden="1" customHeight="1" x14ac:dyDescent="0.25">
      <c r="A17" s="51"/>
      <c r="B17" s="210">
        <v>5</v>
      </c>
      <c r="C17" s="55" t="s">
        <v>890</v>
      </c>
      <c r="D17" s="146" t="s">
        <v>891</v>
      </c>
      <c r="E17" s="147">
        <v>13916</v>
      </c>
      <c r="F17" s="70">
        <v>0.33</v>
      </c>
      <c r="G17" s="148"/>
      <c r="H17" s="31">
        <v>1</v>
      </c>
      <c r="I17" s="31"/>
      <c r="J17" s="31"/>
      <c r="K17" s="70">
        <v>1.4</v>
      </c>
      <c r="L17" s="70">
        <v>1.68</v>
      </c>
      <c r="M17" s="70">
        <v>2.23</v>
      </c>
      <c r="N17" s="70">
        <v>2.57</v>
      </c>
      <c r="O17" s="150"/>
      <c r="P17" s="149">
        <f>SUM(O17*E17*F17*H17*L17*$P$10)</f>
        <v>0</v>
      </c>
      <c r="Q17" s="180"/>
    </row>
    <row r="18" spans="1:17" ht="24.75" hidden="1" customHeight="1" x14ac:dyDescent="0.25">
      <c r="A18" s="51"/>
      <c r="B18" s="133">
        <v>6</v>
      </c>
      <c r="C18" s="55" t="s">
        <v>892</v>
      </c>
      <c r="D18" s="146" t="s">
        <v>893</v>
      </c>
      <c r="E18" s="147">
        <v>13916</v>
      </c>
      <c r="F18" s="70">
        <v>0.38</v>
      </c>
      <c r="G18" s="148"/>
      <c r="H18" s="31">
        <v>1</v>
      </c>
      <c r="I18" s="31"/>
      <c r="J18" s="31"/>
      <c r="K18" s="70">
        <v>1.4</v>
      </c>
      <c r="L18" s="70">
        <v>1.68</v>
      </c>
      <c r="M18" s="70">
        <v>2.23</v>
      </c>
      <c r="N18" s="70">
        <v>2.57</v>
      </c>
      <c r="O18" s="150"/>
      <c r="P18" s="149"/>
      <c r="Q18" s="180"/>
    </row>
    <row r="19" spans="1:17" ht="30" hidden="1" customHeight="1" x14ac:dyDescent="0.25">
      <c r="A19" s="152"/>
      <c r="B19" s="211">
        <v>7</v>
      </c>
      <c r="C19" s="153" t="s">
        <v>894</v>
      </c>
      <c r="D19" s="154" t="s">
        <v>895</v>
      </c>
      <c r="E19" s="147">
        <v>13916</v>
      </c>
      <c r="F19" s="155">
        <v>1.7</v>
      </c>
      <c r="G19" s="148"/>
      <c r="H19" s="31">
        <v>1</v>
      </c>
      <c r="I19" s="31"/>
      <c r="J19" s="49"/>
      <c r="K19" s="156">
        <v>1.4</v>
      </c>
      <c r="L19" s="156">
        <v>1.68</v>
      </c>
      <c r="M19" s="156">
        <v>2.23</v>
      </c>
      <c r="N19" s="156">
        <v>2.57</v>
      </c>
      <c r="O19" s="150"/>
      <c r="P19" s="149"/>
      <c r="Q19" s="180"/>
    </row>
    <row r="20" spans="1:17" ht="30" hidden="1" customHeight="1" x14ac:dyDescent="0.25">
      <c r="A20" s="152"/>
      <c r="B20" s="211">
        <v>8</v>
      </c>
      <c r="C20" s="153" t="s">
        <v>896</v>
      </c>
      <c r="D20" s="154" t="s">
        <v>897</v>
      </c>
      <c r="E20" s="147">
        <v>13916</v>
      </c>
      <c r="F20" s="155">
        <v>5.38</v>
      </c>
      <c r="G20" s="148"/>
      <c r="H20" s="31">
        <v>1</v>
      </c>
      <c r="I20" s="31"/>
      <c r="J20" s="49"/>
      <c r="K20" s="156">
        <v>1.4</v>
      </c>
      <c r="L20" s="156">
        <v>1.68</v>
      </c>
      <c r="M20" s="156">
        <v>2.23</v>
      </c>
      <c r="N20" s="156">
        <v>2.57</v>
      </c>
      <c r="O20" s="150"/>
      <c r="P20" s="149"/>
      <c r="Q20" s="180"/>
    </row>
    <row r="21" spans="1:17" ht="30" hidden="1" customHeight="1" x14ac:dyDescent="0.25">
      <c r="A21" s="152"/>
      <c r="B21" s="211">
        <v>9</v>
      </c>
      <c r="C21" s="153" t="s">
        <v>898</v>
      </c>
      <c r="D21" s="154" t="s">
        <v>899</v>
      </c>
      <c r="E21" s="147">
        <v>13916</v>
      </c>
      <c r="F21" s="155">
        <v>8.9600000000000009</v>
      </c>
      <c r="G21" s="148"/>
      <c r="H21" s="157">
        <v>1.113</v>
      </c>
      <c r="I21" s="50">
        <v>1.04</v>
      </c>
      <c r="J21" s="158">
        <v>1.0920000000000001</v>
      </c>
      <c r="K21" s="156">
        <v>1.4</v>
      </c>
      <c r="L21" s="156">
        <v>1.68</v>
      </c>
      <c r="M21" s="156">
        <v>2.23</v>
      </c>
      <c r="N21" s="156">
        <v>2.57</v>
      </c>
      <c r="O21" s="150"/>
      <c r="P21" s="149"/>
      <c r="Q21" s="180"/>
    </row>
    <row r="22" spans="1:17" ht="30" hidden="1" customHeight="1" x14ac:dyDescent="0.25">
      <c r="A22" s="152"/>
      <c r="B22" s="211">
        <v>10</v>
      </c>
      <c r="C22" s="153" t="s">
        <v>900</v>
      </c>
      <c r="D22" s="154" t="s">
        <v>901</v>
      </c>
      <c r="E22" s="147">
        <v>13916</v>
      </c>
      <c r="F22" s="155">
        <v>9.86</v>
      </c>
      <c r="G22" s="148"/>
      <c r="H22" s="31">
        <v>1</v>
      </c>
      <c r="I22" s="31"/>
      <c r="J22" s="49"/>
      <c r="K22" s="156">
        <v>1.4</v>
      </c>
      <c r="L22" s="156">
        <v>1.68</v>
      </c>
      <c r="M22" s="156">
        <v>2.23</v>
      </c>
      <c r="N22" s="156">
        <v>2.57</v>
      </c>
      <c r="O22" s="150"/>
      <c r="P22" s="149"/>
      <c r="Q22" s="180"/>
    </row>
    <row r="23" spans="1:17" ht="15" hidden="1" customHeight="1" x14ac:dyDescent="0.25">
      <c r="A23" s="159">
        <v>3</v>
      </c>
      <c r="B23" s="212"/>
      <c r="C23" s="140" t="s">
        <v>902</v>
      </c>
      <c r="D23" s="141" t="s">
        <v>51</v>
      </c>
      <c r="E23" s="160">
        <v>13916</v>
      </c>
      <c r="F23" s="92"/>
      <c r="G23" s="161"/>
      <c r="H23" s="143"/>
      <c r="I23" s="144"/>
      <c r="J23" s="144"/>
      <c r="K23" s="162"/>
      <c r="L23" s="162"/>
      <c r="M23" s="162"/>
      <c r="N23" s="162">
        <v>2.57</v>
      </c>
      <c r="O23" s="25">
        <f t="shared" ref="O23:P23" si="1">O24</f>
        <v>0</v>
      </c>
      <c r="P23" s="25">
        <f t="shared" si="1"/>
        <v>0</v>
      </c>
      <c r="Q23" s="180"/>
    </row>
    <row r="24" spans="1:17" ht="30" hidden="1" customHeight="1" x14ac:dyDescent="0.25">
      <c r="A24" s="27"/>
      <c r="B24" s="213">
        <v>11</v>
      </c>
      <c r="C24" s="163" t="s">
        <v>903</v>
      </c>
      <c r="D24" s="164" t="s">
        <v>53</v>
      </c>
      <c r="E24" s="147">
        <v>13916</v>
      </c>
      <c r="F24" s="165">
        <v>0.98</v>
      </c>
      <c r="G24" s="148"/>
      <c r="H24" s="73">
        <v>1</v>
      </c>
      <c r="I24" s="74"/>
      <c r="J24" s="74"/>
      <c r="K24" s="75">
        <v>1.4</v>
      </c>
      <c r="L24" s="75">
        <v>1.68</v>
      </c>
      <c r="M24" s="75">
        <v>2.23</v>
      </c>
      <c r="N24" s="76">
        <v>2.57</v>
      </c>
      <c r="O24" s="167"/>
      <c r="P24" s="166">
        <f>SUM(O24*E24*F24*H24*L24*$P$10)</f>
        <v>0</v>
      </c>
      <c r="Q24" s="180"/>
    </row>
    <row r="25" spans="1:17" s="169" customFormat="1" x14ac:dyDescent="0.25">
      <c r="A25" s="159">
        <v>4</v>
      </c>
      <c r="B25" s="212"/>
      <c r="C25" s="140" t="s">
        <v>904</v>
      </c>
      <c r="D25" s="168" t="s">
        <v>56</v>
      </c>
      <c r="E25" s="160">
        <v>13916</v>
      </c>
      <c r="F25" s="92"/>
      <c r="G25" s="161"/>
      <c r="H25" s="143"/>
      <c r="I25" s="11"/>
      <c r="J25" s="11"/>
      <c r="K25" s="47"/>
      <c r="L25" s="47"/>
      <c r="M25" s="47"/>
      <c r="N25" s="41">
        <v>2.57</v>
      </c>
      <c r="O25" s="25">
        <f t="shared" ref="O25:P25" si="2">O26</f>
        <v>12</v>
      </c>
      <c r="P25" s="25">
        <f t="shared" si="2"/>
        <v>249686.43839999998</v>
      </c>
      <c r="Q25" s="206"/>
    </row>
    <row r="26" spans="1:17" x14ac:dyDescent="0.25">
      <c r="A26" s="27"/>
      <c r="B26" s="133">
        <v>1</v>
      </c>
      <c r="C26" s="55" t="s">
        <v>905</v>
      </c>
      <c r="D26" s="170" t="s">
        <v>906</v>
      </c>
      <c r="E26" s="147">
        <v>13916</v>
      </c>
      <c r="F26" s="33">
        <v>0.89</v>
      </c>
      <c r="G26" s="148"/>
      <c r="H26" s="31">
        <v>1</v>
      </c>
      <c r="I26" s="32"/>
      <c r="J26" s="32"/>
      <c r="K26" s="33">
        <v>1.4</v>
      </c>
      <c r="L26" s="33">
        <v>1.68</v>
      </c>
      <c r="M26" s="33">
        <v>2.23</v>
      </c>
      <c r="N26" s="34">
        <v>2.57</v>
      </c>
      <c r="O26" s="150">
        <v>12</v>
      </c>
      <c r="P26" s="149">
        <f>SUM(O26*E26*F26*H26*L26*$P$10)</f>
        <v>249686.43839999998</v>
      </c>
      <c r="Q26" s="180">
        <f>P26/O26</f>
        <v>20807.2032</v>
      </c>
    </row>
    <row r="27" spans="1:17" s="169" customFormat="1" ht="15" hidden="1" customHeight="1" x14ac:dyDescent="0.25">
      <c r="A27" s="140">
        <v>5</v>
      </c>
      <c r="B27" s="209"/>
      <c r="C27" s="140" t="s">
        <v>907</v>
      </c>
      <c r="D27" s="168" t="s">
        <v>69</v>
      </c>
      <c r="E27" s="160">
        <v>13916</v>
      </c>
      <c r="F27" s="92"/>
      <c r="G27" s="161"/>
      <c r="H27" s="143"/>
      <c r="I27" s="11"/>
      <c r="J27" s="11"/>
      <c r="K27" s="40">
        <v>1.4</v>
      </c>
      <c r="L27" s="40">
        <v>1.68</v>
      </c>
      <c r="M27" s="40">
        <v>2.23</v>
      </c>
      <c r="N27" s="41">
        <v>2.57</v>
      </c>
      <c r="O27" s="25">
        <f t="shared" ref="O27:P27" si="3">SUM(O28:O30)</f>
        <v>0</v>
      </c>
      <c r="P27" s="25">
        <f t="shared" si="3"/>
        <v>0</v>
      </c>
      <c r="Q27" s="180" t="e">
        <f t="shared" ref="Q27:Q90" si="4">P27/O27</f>
        <v>#DIV/0!</v>
      </c>
    </row>
    <row r="28" spans="1:17" ht="15.75" hidden="1" customHeight="1" x14ac:dyDescent="0.25">
      <c r="A28" s="27"/>
      <c r="B28" s="133">
        <v>13</v>
      </c>
      <c r="C28" s="55" t="s">
        <v>908</v>
      </c>
      <c r="D28" s="28" t="s">
        <v>909</v>
      </c>
      <c r="E28" s="147">
        <v>13916</v>
      </c>
      <c r="F28" s="43">
        <v>0.91</v>
      </c>
      <c r="G28" s="148"/>
      <c r="H28" s="31">
        <v>1</v>
      </c>
      <c r="I28" s="32"/>
      <c r="J28" s="32"/>
      <c r="K28" s="33">
        <v>1.4</v>
      </c>
      <c r="L28" s="33">
        <v>1.68</v>
      </c>
      <c r="M28" s="33">
        <v>2.23</v>
      </c>
      <c r="N28" s="34">
        <v>2.57</v>
      </c>
      <c r="O28" s="150"/>
      <c r="P28" s="149">
        <f>SUM(O28*E28*F28*H28*L28*$P$10)</f>
        <v>0</v>
      </c>
      <c r="Q28" s="180" t="e">
        <f t="shared" si="4"/>
        <v>#DIV/0!</v>
      </c>
    </row>
    <row r="29" spans="1:17" s="169" customFormat="1" ht="15.75" hidden="1" customHeight="1" x14ac:dyDescent="0.25">
      <c r="A29" s="27"/>
      <c r="B29" s="133">
        <v>14</v>
      </c>
      <c r="C29" s="55" t="s">
        <v>910</v>
      </c>
      <c r="D29" s="28" t="s">
        <v>911</v>
      </c>
      <c r="E29" s="147">
        <v>13916</v>
      </c>
      <c r="F29" s="43">
        <v>2.41</v>
      </c>
      <c r="G29" s="148"/>
      <c r="H29" s="31">
        <v>1</v>
      </c>
      <c r="I29" s="32"/>
      <c r="J29" s="32"/>
      <c r="K29" s="33">
        <v>1.4</v>
      </c>
      <c r="L29" s="33">
        <v>1.68</v>
      </c>
      <c r="M29" s="33">
        <v>2.23</v>
      </c>
      <c r="N29" s="34">
        <v>2.57</v>
      </c>
      <c r="O29" s="150"/>
      <c r="P29" s="149">
        <f>SUM(O29*E29*F29*H29*L29*$P$10)</f>
        <v>0</v>
      </c>
      <c r="Q29" s="180" t="e">
        <f t="shared" si="4"/>
        <v>#DIV/0!</v>
      </c>
    </row>
    <row r="30" spans="1:17" s="169" customFormat="1" ht="45" hidden="1" customHeight="1" x14ac:dyDescent="0.25">
      <c r="A30" s="27"/>
      <c r="B30" s="133">
        <v>15</v>
      </c>
      <c r="C30" s="55" t="s">
        <v>912</v>
      </c>
      <c r="D30" s="28" t="s">
        <v>81</v>
      </c>
      <c r="E30" s="147">
        <v>13916</v>
      </c>
      <c r="F30" s="43">
        <v>3.73</v>
      </c>
      <c r="G30" s="148"/>
      <c r="H30" s="31">
        <v>1</v>
      </c>
      <c r="I30" s="32"/>
      <c r="J30" s="32"/>
      <c r="K30" s="81">
        <v>1.4</v>
      </c>
      <c r="L30" s="81">
        <v>1.68</v>
      </c>
      <c r="M30" s="81">
        <v>2.23</v>
      </c>
      <c r="N30" s="82">
        <v>2.57</v>
      </c>
      <c r="O30" s="150"/>
      <c r="P30" s="149"/>
      <c r="Q30" s="180" t="e">
        <f t="shared" si="4"/>
        <v>#DIV/0!</v>
      </c>
    </row>
    <row r="31" spans="1:17" ht="15.75" customHeight="1" x14ac:dyDescent="0.25">
      <c r="A31" s="159">
        <v>6</v>
      </c>
      <c r="B31" s="212"/>
      <c r="C31" s="140" t="s">
        <v>913</v>
      </c>
      <c r="D31" s="168" t="s">
        <v>914</v>
      </c>
      <c r="E31" s="160">
        <v>13916</v>
      </c>
      <c r="F31" s="92"/>
      <c r="G31" s="161"/>
      <c r="H31" s="143"/>
      <c r="I31" s="11"/>
      <c r="J31" s="11"/>
      <c r="K31" s="47"/>
      <c r="L31" s="47"/>
      <c r="M31" s="47"/>
      <c r="N31" s="41"/>
      <c r="O31" s="25">
        <f t="shared" ref="O31:P31" si="5">SUM(O32:O35)</f>
        <v>4</v>
      </c>
      <c r="P31" s="25">
        <f t="shared" si="5"/>
        <v>32391.282380799999</v>
      </c>
      <c r="Q31" s="180"/>
    </row>
    <row r="32" spans="1:17" s="169" customFormat="1" ht="31.5" customHeight="1" x14ac:dyDescent="0.25">
      <c r="A32" s="27"/>
      <c r="B32" s="133">
        <v>2</v>
      </c>
      <c r="C32" s="27" t="s">
        <v>915</v>
      </c>
      <c r="D32" s="90" t="s">
        <v>90</v>
      </c>
      <c r="E32" s="147">
        <v>13916</v>
      </c>
      <c r="F32" s="27">
        <v>0.35</v>
      </c>
      <c r="G32" s="172">
        <v>0.97440000000000004</v>
      </c>
      <c r="H32" s="31">
        <v>1</v>
      </c>
      <c r="I32" s="32"/>
      <c r="J32" s="32"/>
      <c r="K32" s="33">
        <v>1.4</v>
      </c>
      <c r="L32" s="33">
        <v>1.68</v>
      </c>
      <c r="M32" s="33">
        <v>2.23</v>
      </c>
      <c r="N32" s="34">
        <v>2.57</v>
      </c>
      <c r="O32" s="171">
        <v>4</v>
      </c>
      <c r="P32" s="149">
        <f>O32*E32*F32*((1-G32)+G32*L32*H32*P10)</f>
        <v>32391.282380799999</v>
      </c>
      <c r="Q32" s="180">
        <f t="shared" si="4"/>
        <v>8097.8205951999998</v>
      </c>
    </row>
    <row r="33" spans="1:17" s="169" customFormat="1" ht="31.5" hidden="1" customHeight="1" x14ac:dyDescent="0.25">
      <c r="A33" s="27"/>
      <c r="B33" s="133">
        <v>17</v>
      </c>
      <c r="C33" s="27" t="s">
        <v>916</v>
      </c>
      <c r="D33" s="90" t="s">
        <v>92</v>
      </c>
      <c r="E33" s="147">
        <v>13916</v>
      </c>
      <c r="F33" s="27">
        <v>0.97</v>
      </c>
      <c r="G33" s="172">
        <v>0.96299999999999997</v>
      </c>
      <c r="H33" s="31">
        <v>1</v>
      </c>
      <c r="I33" s="32"/>
      <c r="J33" s="32"/>
      <c r="K33" s="33">
        <v>1.4</v>
      </c>
      <c r="L33" s="33">
        <v>1.68</v>
      </c>
      <c r="M33" s="33">
        <v>2.23</v>
      </c>
      <c r="N33" s="34">
        <v>2.57</v>
      </c>
      <c r="O33" s="171"/>
      <c r="P33" s="149">
        <f>O33*E33*F33*((1-G33)+G33*L33*H33*P11)</f>
        <v>0</v>
      </c>
      <c r="Q33" s="180" t="e">
        <f t="shared" si="4"/>
        <v>#DIV/0!</v>
      </c>
    </row>
    <row r="34" spans="1:17" s="169" customFormat="1" ht="31.5" hidden="1" customHeight="1" x14ac:dyDescent="0.25">
      <c r="A34" s="27"/>
      <c r="B34" s="133">
        <v>18</v>
      </c>
      <c r="C34" s="27" t="s">
        <v>917</v>
      </c>
      <c r="D34" s="90" t="s">
        <v>94</v>
      </c>
      <c r="E34" s="147">
        <v>13916</v>
      </c>
      <c r="F34" s="27">
        <v>0.97</v>
      </c>
      <c r="G34" s="172">
        <v>0.98270000000000002</v>
      </c>
      <c r="H34" s="31">
        <v>1</v>
      </c>
      <c r="I34" s="32"/>
      <c r="J34" s="32"/>
      <c r="K34" s="33">
        <v>1.4</v>
      </c>
      <c r="L34" s="33">
        <v>1.68</v>
      </c>
      <c r="M34" s="33">
        <v>2.23</v>
      </c>
      <c r="N34" s="34">
        <v>2.57</v>
      </c>
      <c r="O34" s="171"/>
      <c r="P34" s="149">
        <f>O34*E34*F34*((1-G34)+G34*L34*H34*P12)</f>
        <v>0</v>
      </c>
      <c r="Q34" s="180" t="e">
        <f t="shared" si="4"/>
        <v>#DIV/0!</v>
      </c>
    </row>
    <row r="35" spans="1:17" s="169" customFormat="1" ht="31.5" hidden="1" customHeight="1" x14ac:dyDescent="0.25">
      <c r="A35" s="27"/>
      <c r="B35" s="133">
        <v>19</v>
      </c>
      <c r="C35" s="27" t="s">
        <v>918</v>
      </c>
      <c r="D35" s="90" t="s">
        <v>96</v>
      </c>
      <c r="E35" s="147">
        <v>13916</v>
      </c>
      <c r="F35" s="27">
        <v>1.95</v>
      </c>
      <c r="G35" s="172">
        <v>0.98199999999999998</v>
      </c>
      <c r="H35" s="31">
        <v>1</v>
      </c>
      <c r="I35" s="32"/>
      <c r="J35" s="32"/>
      <c r="K35" s="33">
        <v>1.4</v>
      </c>
      <c r="L35" s="33">
        <v>1.68</v>
      </c>
      <c r="M35" s="33">
        <v>2.23</v>
      </c>
      <c r="N35" s="34">
        <v>2.57</v>
      </c>
      <c r="O35" s="171"/>
      <c r="P35" s="149">
        <f>O35*E35*F35*((1-G35)+G35*L35*H35*P13)</f>
        <v>0</v>
      </c>
      <c r="Q35" s="180" t="e">
        <f t="shared" si="4"/>
        <v>#DIV/0!</v>
      </c>
    </row>
    <row r="36" spans="1:17" ht="15" hidden="1" customHeight="1" x14ac:dyDescent="0.25">
      <c r="A36" s="159">
        <v>7</v>
      </c>
      <c r="B36" s="212"/>
      <c r="C36" s="140" t="s">
        <v>919</v>
      </c>
      <c r="D36" s="168" t="s">
        <v>97</v>
      </c>
      <c r="E36" s="160">
        <v>13916</v>
      </c>
      <c r="F36" s="92"/>
      <c r="G36" s="161"/>
      <c r="H36" s="143"/>
      <c r="I36" s="11"/>
      <c r="J36" s="11"/>
      <c r="K36" s="47"/>
      <c r="L36" s="47"/>
      <c r="M36" s="47"/>
      <c r="N36" s="41"/>
      <c r="O36" s="25">
        <f t="shared" ref="O36:P36" si="6">O37</f>
        <v>0</v>
      </c>
      <c r="P36" s="25">
        <f t="shared" si="6"/>
        <v>0</v>
      </c>
      <c r="Q36" s="180" t="e">
        <f t="shared" si="4"/>
        <v>#DIV/0!</v>
      </c>
    </row>
    <row r="37" spans="1:17" ht="15.75" hidden="1" customHeight="1" x14ac:dyDescent="0.25">
      <c r="A37" s="27"/>
      <c r="B37" s="133">
        <v>20</v>
      </c>
      <c r="C37" s="55" t="s">
        <v>920</v>
      </c>
      <c r="D37" s="28" t="s">
        <v>921</v>
      </c>
      <c r="E37" s="147">
        <v>13916</v>
      </c>
      <c r="F37" s="43">
        <v>0.98</v>
      </c>
      <c r="G37" s="148"/>
      <c r="H37" s="31">
        <v>1</v>
      </c>
      <c r="I37" s="32"/>
      <c r="J37" s="32"/>
      <c r="K37" s="33">
        <v>1.4</v>
      </c>
      <c r="L37" s="33">
        <v>1.68</v>
      </c>
      <c r="M37" s="33">
        <v>2.23</v>
      </c>
      <c r="N37" s="34">
        <v>2.57</v>
      </c>
      <c r="O37" s="150"/>
      <c r="P37" s="149">
        <f>SUM(O37*E37*F37*H37*L37*$P$10)</f>
        <v>0</v>
      </c>
      <c r="Q37" s="180" t="e">
        <f t="shared" si="4"/>
        <v>#DIV/0!</v>
      </c>
    </row>
    <row r="38" spans="1:17" ht="15" hidden="1" customHeight="1" x14ac:dyDescent="0.25">
      <c r="A38" s="159">
        <v>8</v>
      </c>
      <c r="B38" s="212"/>
      <c r="C38" s="140" t="s">
        <v>922</v>
      </c>
      <c r="D38" s="168" t="s">
        <v>100</v>
      </c>
      <c r="E38" s="160">
        <v>13916</v>
      </c>
      <c r="F38" s="92"/>
      <c r="G38" s="161"/>
      <c r="H38" s="143"/>
      <c r="I38" s="11"/>
      <c r="J38" s="11"/>
      <c r="K38" s="47"/>
      <c r="L38" s="47"/>
      <c r="M38" s="47"/>
      <c r="N38" s="41"/>
      <c r="O38" s="25">
        <f t="shared" ref="O38:P38" si="7">SUM(O39:O41)</f>
        <v>0</v>
      </c>
      <c r="P38" s="25">
        <f t="shared" si="7"/>
        <v>0</v>
      </c>
      <c r="Q38" s="180" t="e">
        <f t="shared" si="4"/>
        <v>#DIV/0!</v>
      </c>
    </row>
    <row r="39" spans="1:17" ht="45" hidden="1" customHeight="1" x14ac:dyDescent="0.25">
      <c r="A39" s="27"/>
      <c r="B39" s="133">
        <v>21</v>
      </c>
      <c r="C39" s="55" t="s">
        <v>923</v>
      </c>
      <c r="D39" s="28" t="s">
        <v>102</v>
      </c>
      <c r="E39" s="147">
        <v>13916</v>
      </c>
      <c r="F39" s="43">
        <v>7.95</v>
      </c>
      <c r="G39" s="148"/>
      <c r="H39" s="31">
        <v>1</v>
      </c>
      <c r="I39" s="32"/>
      <c r="J39" s="32"/>
      <c r="K39" s="33">
        <v>1.4</v>
      </c>
      <c r="L39" s="33">
        <v>1.68</v>
      </c>
      <c r="M39" s="33">
        <v>2.23</v>
      </c>
      <c r="N39" s="34">
        <v>2.57</v>
      </c>
      <c r="O39" s="171"/>
      <c r="P39" s="149">
        <f>SUM(O39*E39*F39*H39*L39*$P$10)</f>
        <v>0</v>
      </c>
      <c r="Q39" s="180" t="e">
        <f t="shared" si="4"/>
        <v>#DIV/0!</v>
      </c>
    </row>
    <row r="40" spans="1:17" s="169" customFormat="1" ht="30" hidden="1" customHeight="1" x14ac:dyDescent="0.25">
      <c r="A40" s="27"/>
      <c r="B40" s="133">
        <v>22</v>
      </c>
      <c r="C40" s="55" t="s">
        <v>924</v>
      </c>
      <c r="D40" s="170" t="s">
        <v>104</v>
      </c>
      <c r="E40" s="147">
        <v>13916</v>
      </c>
      <c r="F40" s="31">
        <v>14.23</v>
      </c>
      <c r="G40" s="148"/>
      <c r="H40" s="31">
        <v>1</v>
      </c>
      <c r="I40" s="32"/>
      <c r="J40" s="32"/>
      <c r="K40" s="81">
        <v>1.4</v>
      </c>
      <c r="L40" s="81">
        <v>1.68</v>
      </c>
      <c r="M40" s="81">
        <v>2.23</v>
      </c>
      <c r="N40" s="82">
        <v>2.57</v>
      </c>
      <c r="O40" s="150">
        <v>0</v>
      </c>
      <c r="P40" s="149"/>
      <c r="Q40" s="180" t="e">
        <f t="shared" si="4"/>
        <v>#DIV/0!</v>
      </c>
    </row>
    <row r="41" spans="1:17" s="169" customFormat="1" ht="45" hidden="1" customHeight="1" x14ac:dyDescent="0.25">
      <c r="A41" s="27"/>
      <c r="B41" s="133">
        <v>23</v>
      </c>
      <c r="C41" s="55" t="s">
        <v>925</v>
      </c>
      <c r="D41" s="170" t="s">
        <v>926</v>
      </c>
      <c r="E41" s="147">
        <v>13916</v>
      </c>
      <c r="F41" s="31">
        <v>10.34</v>
      </c>
      <c r="G41" s="148"/>
      <c r="H41" s="31">
        <v>1</v>
      </c>
      <c r="I41" s="32"/>
      <c r="J41" s="32"/>
      <c r="K41" s="81">
        <v>1.4</v>
      </c>
      <c r="L41" s="81">
        <v>1.68</v>
      </c>
      <c r="M41" s="81">
        <v>2.23</v>
      </c>
      <c r="N41" s="82">
        <v>2.57</v>
      </c>
      <c r="O41" s="171"/>
      <c r="P41" s="149"/>
      <c r="Q41" s="180" t="e">
        <f t="shared" si="4"/>
        <v>#DIV/0!</v>
      </c>
    </row>
    <row r="42" spans="1:17" s="169" customFormat="1" ht="15" hidden="1" customHeight="1" x14ac:dyDescent="0.25">
      <c r="A42" s="159">
        <v>9</v>
      </c>
      <c r="B42" s="212"/>
      <c r="C42" s="140" t="s">
        <v>927</v>
      </c>
      <c r="D42" s="168" t="s">
        <v>107</v>
      </c>
      <c r="E42" s="160">
        <v>13916</v>
      </c>
      <c r="F42" s="92"/>
      <c r="G42" s="161"/>
      <c r="H42" s="143"/>
      <c r="I42" s="11"/>
      <c r="J42" s="11"/>
      <c r="K42" s="47"/>
      <c r="L42" s="47"/>
      <c r="M42" s="47"/>
      <c r="N42" s="41"/>
      <c r="O42" s="85">
        <f t="shared" ref="O42:P42" si="8">SUM(O43:O44)</f>
        <v>0</v>
      </c>
      <c r="P42" s="85">
        <f t="shared" si="8"/>
        <v>0</v>
      </c>
      <c r="Q42" s="180" t="e">
        <f t="shared" si="4"/>
        <v>#DIV/0!</v>
      </c>
    </row>
    <row r="43" spans="1:17" ht="30" hidden="1" customHeight="1" x14ac:dyDescent="0.25">
      <c r="A43" s="27"/>
      <c r="B43" s="133">
        <v>24</v>
      </c>
      <c r="C43" s="55" t="s">
        <v>928</v>
      </c>
      <c r="D43" s="28" t="s">
        <v>929</v>
      </c>
      <c r="E43" s="147">
        <v>13916</v>
      </c>
      <c r="F43" s="43">
        <v>1.38</v>
      </c>
      <c r="G43" s="148"/>
      <c r="H43" s="32">
        <v>1</v>
      </c>
      <c r="I43" s="32"/>
      <c r="J43" s="174"/>
      <c r="K43" s="33">
        <v>1.4</v>
      </c>
      <c r="L43" s="33">
        <v>1.68</v>
      </c>
      <c r="M43" s="33">
        <v>2.23</v>
      </c>
      <c r="N43" s="34">
        <v>2.57</v>
      </c>
      <c r="O43" s="150"/>
      <c r="P43" s="149">
        <f>SUM(O43*E43*F43*H43*L43*$P$10)</f>
        <v>0</v>
      </c>
      <c r="Q43" s="180" t="e">
        <f t="shared" si="4"/>
        <v>#DIV/0!</v>
      </c>
    </row>
    <row r="44" spans="1:17" s="169" customFormat="1" ht="30" hidden="1" customHeight="1" x14ac:dyDescent="0.25">
      <c r="A44" s="27"/>
      <c r="B44" s="133">
        <v>25</v>
      </c>
      <c r="C44" s="55" t="s">
        <v>930</v>
      </c>
      <c r="D44" s="28" t="s">
        <v>931</v>
      </c>
      <c r="E44" s="147">
        <v>13916</v>
      </c>
      <c r="F44" s="31">
        <v>2.09</v>
      </c>
      <c r="G44" s="148"/>
      <c r="H44" s="32">
        <v>1</v>
      </c>
      <c r="I44" s="32"/>
      <c r="J44" s="174"/>
      <c r="K44" s="33">
        <v>1.4</v>
      </c>
      <c r="L44" s="33">
        <v>1.68</v>
      </c>
      <c r="M44" s="33">
        <v>2.23</v>
      </c>
      <c r="N44" s="34">
        <v>2.57</v>
      </c>
      <c r="O44" s="171"/>
      <c r="P44" s="149">
        <f>SUM(O44*E44*F44*H44*L44*$P$10)</f>
        <v>0</v>
      </c>
      <c r="Q44" s="180" t="e">
        <f t="shared" si="4"/>
        <v>#DIV/0!</v>
      </c>
    </row>
    <row r="45" spans="1:17" s="169" customFormat="1" ht="15" hidden="1" customHeight="1" x14ac:dyDescent="0.25">
      <c r="A45" s="159">
        <v>10</v>
      </c>
      <c r="B45" s="212"/>
      <c r="C45" s="140" t="s">
        <v>932</v>
      </c>
      <c r="D45" s="168" t="s">
        <v>128</v>
      </c>
      <c r="E45" s="160">
        <v>13916</v>
      </c>
      <c r="F45" s="92"/>
      <c r="G45" s="161"/>
      <c r="H45" s="143"/>
      <c r="I45" s="11"/>
      <c r="J45" s="11"/>
      <c r="K45" s="47"/>
      <c r="L45" s="47"/>
      <c r="M45" s="47"/>
      <c r="N45" s="175">
        <v>2.57</v>
      </c>
      <c r="O45" s="85">
        <f t="shared" ref="O45:P45" si="9">O46</f>
        <v>0</v>
      </c>
      <c r="P45" s="85">
        <f t="shared" si="9"/>
        <v>0</v>
      </c>
      <c r="Q45" s="180" t="e">
        <f t="shared" si="4"/>
        <v>#DIV/0!</v>
      </c>
    </row>
    <row r="46" spans="1:17" ht="15.75" hidden="1" customHeight="1" x14ac:dyDescent="0.25">
      <c r="A46" s="27"/>
      <c r="B46" s="133">
        <v>26</v>
      </c>
      <c r="C46" s="55" t="s">
        <v>933</v>
      </c>
      <c r="D46" s="28" t="s">
        <v>934</v>
      </c>
      <c r="E46" s="147">
        <v>13916</v>
      </c>
      <c r="F46" s="43">
        <v>1.6</v>
      </c>
      <c r="G46" s="148"/>
      <c r="H46" s="32">
        <v>1</v>
      </c>
      <c r="I46" s="32"/>
      <c r="J46" s="174"/>
      <c r="K46" s="33">
        <v>1.4</v>
      </c>
      <c r="L46" s="33">
        <v>1.68</v>
      </c>
      <c r="M46" s="33">
        <v>2.23</v>
      </c>
      <c r="N46" s="34">
        <v>2.57</v>
      </c>
      <c r="O46" s="150"/>
      <c r="P46" s="149">
        <f>SUM(O46*E46*F46*H46*L46*$P$10)</f>
        <v>0</v>
      </c>
      <c r="Q46" s="180" t="e">
        <f t="shared" si="4"/>
        <v>#DIV/0!</v>
      </c>
    </row>
    <row r="47" spans="1:17" s="169" customFormat="1" ht="15" hidden="1" customHeight="1" x14ac:dyDescent="0.25">
      <c r="A47" s="159">
        <v>11</v>
      </c>
      <c r="B47" s="212"/>
      <c r="C47" s="140" t="s">
        <v>935</v>
      </c>
      <c r="D47" s="168" t="s">
        <v>143</v>
      </c>
      <c r="E47" s="160">
        <v>13916</v>
      </c>
      <c r="F47" s="92"/>
      <c r="G47" s="161"/>
      <c r="H47" s="143"/>
      <c r="I47" s="11"/>
      <c r="J47" s="11"/>
      <c r="K47" s="47"/>
      <c r="L47" s="47"/>
      <c r="M47" s="47"/>
      <c r="N47" s="175">
        <v>2.57</v>
      </c>
      <c r="O47" s="25">
        <f t="shared" ref="O47:P47" si="10">SUM(O48:O49)</f>
        <v>0</v>
      </c>
      <c r="P47" s="25">
        <f t="shared" si="10"/>
        <v>0</v>
      </c>
      <c r="Q47" s="180" t="e">
        <f t="shared" si="4"/>
        <v>#DIV/0!</v>
      </c>
    </row>
    <row r="48" spans="1:17" ht="15.75" hidden="1" customHeight="1" x14ac:dyDescent="0.25">
      <c r="A48" s="27"/>
      <c r="B48" s="133">
        <v>27</v>
      </c>
      <c r="C48" s="55" t="s">
        <v>936</v>
      </c>
      <c r="D48" s="170" t="s">
        <v>145</v>
      </c>
      <c r="E48" s="147">
        <v>13916</v>
      </c>
      <c r="F48" s="43">
        <v>1.49</v>
      </c>
      <c r="G48" s="148"/>
      <c r="H48" s="31">
        <v>1</v>
      </c>
      <c r="I48" s="32"/>
      <c r="J48" s="32"/>
      <c r="K48" s="33">
        <v>1.4</v>
      </c>
      <c r="L48" s="33">
        <v>1.68</v>
      </c>
      <c r="M48" s="33">
        <v>2.23</v>
      </c>
      <c r="N48" s="34">
        <v>2.57</v>
      </c>
      <c r="O48" s="150">
        <v>0</v>
      </c>
      <c r="P48" s="149">
        <f>SUM(O48*E48*F48*H48*L48*$P$10)</f>
        <v>0</v>
      </c>
      <c r="Q48" s="180" t="e">
        <f t="shared" si="4"/>
        <v>#DIV/0!</v>
      </c>
    </row>
    <row r="49" spans="1:17" ht="30" hidden="1" customHeight="1" x14ac:dyDescent="0.25">
      <c r="A49" s="27"/>
      <c r="B49" s="133">
        <v>28</v>
      </c>
      <c r="C49" s="55" t="s">
        <v>937</v>
      </c>
      <c r="D49" s="28" t="s">
        <v>938</v>
      </c>
      <c r="E49" s="147">
        <v>13916</v>
      </c>
      <c r="F49" s="43">
        <v>1.36</v>
      </c>
      <c r="G49" s="148"/>
      <c r="H49" s="31">
        <v>1</v>
      </c>
      <c r="I49" s="32"/>
      <c r="J49" s="32"/>
      <c r="K49" s="33">
        <v>1.4</v>
      </c>
      <c r="L49" s="33">
        <v>1.68</v>
      </c>
      <c r="M49" s="33">
        <v>2.23</v>
      </c>
      <c r="N49" s="34">
        <v>2.57</v>
      </c>
      <c r="O49" s="150"/>
      <c r="P49" s="149">
        <f>SUM(O49*E49*F49*H49*L49*$P$10)</f>
        <v>0</v>
      </c>
      <c r="Q49" s="180" t="e">
        <f t="shared" si="4"/>
        <v>#DIV/0!</v>
      </c>
    </row>
    <row r="50" spans="1:17" hidden="1" x14ac:dyDescent="0.25">
      <c r="A50" s="159">
        <v>12</v>
      </c>
      <c r="B50" s="212"/>
      <c r="C50" s="140" t="s">
        <v>939</v>
      </c>
      <c r="D50" s="141" t="s">
        <v>152</v>
      </c>
      <c r="E50" s="160">
        <v>13916</v>
      </c>
      <c r="F50" s="92"/>
      <c r="G50" s="161"/>
      <c r="H50" s="143"/>
      <c r="I50" s="11"/>
      <c r="J50" s="11"/>
      <c r="K50" s="162">
        <v>1.4</v>
      </c>
      <c r="L50" s="47">
        <v>1.68</v>
      </c>
      <c r="M50" s="47">
        <v>2.23</v>
      </c>
      <c r="N50" s="175">
        <v>2.57</v>
      </c>
      <c r="O50" s="25">
        <f t="shared" ref="O50:P50" si="11">SUM(O51:O58)</f>
        <v>0</v>
      </c>
      <c r="P50" s="25">
        <f t="shared" si="11"/>
        <v>0</v>
      </c>
      <c r="Q50" s="180" t="e">
        <f t="shared" si="4"/>
        <v>#DIV/0!</v>
      </c>
    </row>
    <row r="51" spans="1:17" ht="30" hidden="1" customHeight="1" x14ac:dyDescent="0.25">
      <c r="A51" s="27"/>
      <c r="B51" s="133">
        <v>29</v>
      </c>
      <c r="C51" s="55" t="s">
        <v>940</v>
      </c>
      <c r="D51" s="28" t="s">
        <v>941</v>
      </c>
      <c r="E51" s="147">
        <v>13916</v>
      </c>
      <c r="F51" s="43">
        <v>2.75</v>
      </c>
      <c r="G51" s="148"/>
      <c r="H51" s="31">
        <v>1</v>
      </c>
      <c r="I51" s="32"/>
      <c r="J51" s="32"/>
      <c r="K51" s="33">
        <v>1.4</v>
      </c>
      <c r="L51" s="33">
        <v>1.68</v>
      </c>
      <c r="M51" s="33">
        <v>2.23</v>
      </c>
      <c r="N51" s="34">
        <v>2.57</v>
      </c>
      <c r="O51" s="150"/>
      <c r="P51" s="149">
        <f t="shared" ref="P51:P58" si="12">SUM(O51*E51*F51*H51*L51*$P$10)</f>
        <v>0</v>
      </c>
      <c r="Q51" s="180" t="e">
        <f t="shared" si="4"/>
        <v>#DIV/0!</v>
      </c>
    </row>
    <row r="52" spans="1:17" ht="30" hidden="1" customHeight="1" x14ac:dyDescent="0.25">
      <c r="A52" s="27"/>
      <c r="B52" s="133">
        <v>30</v>
      </c>
      <c r="C52" s="55" t="s">
        <v>942</v>
      </c>
      <c r="D52" s="28" t="s">
        <v>943</v>
      </c>
      <c r="E52" s="147">
        <v>13916</v>
      </c>
      <c r="F52" s="43">
        <v>4.9000000000000004</v>
      </c>
      <c r="G52" s="148"/>
      <c r="H52" s="31">
        <v>1</v>
      </c>
      <c r="I52" s="32"/>
      <c r="J52" s="32"/>
      <c r="K52" s="81">
        <v>1.4</v>
      </c>
      <c r="L52" s="81">
        <v>1.68</v>
      </c>
      <c r="M52" s="81">
        <v>2.23</v>
      </c>
      <c r="N52" s="82">
        <v>2.57</v>
      </c>
      <c r="O52" s="150"/>
      <c r="P52" s="149">
        <f t="shared" si="12"/>
        <v>0</v>
      </c>
      <c r="Q52" s="180" t="e">
        <f t="shared" si="4"/>
        <v>#DIV/0!</v>
      </c>
    </row>
    <row r="53" spans="1:17" ht="30" hidden="1" customHeight="1" x14ac:dyDescent="0.25">
      <c r="A53" s="27"/>
      <c r="B53" s="133">
        <v>31</v>
      </c>
      <c r="C53" s="55" t="s">
        <v>944</v>
      </c>
      <c r="D53" s="154" t="s">
        <v>945</v>
      </c>
      <c r="E53" s="147">
        <v>13916</v>
      </c>
      <c r="F53" s="43">
        <v>22.2</v>
      </c>
      <c r="G53" s="148"/>
      <c r="H53" s="94">
        <v>0.8</v>
      </c>
      <c r="I53" s="95"/>
      <c r="J53" s="32"/>
      <c r="K53" s="176">
        <v>1.4</v>
      </c>
      <c r="L53" s="81">
        <v>1.68</v>
      </c>
      <c r="M53" s="81">
        <v>2.23</v>
      </c>
      <c r="N53" s="82">
        <v>2.57</v>
      </c>
      <c r="O53" s="150"/>
      <c r="P53" s="149">
        <f t="shared" si="12"/>
        <v>0</v>
      </c>
      <c r="Q53" s="180" t="e">
        <f t="shared" si="4"/>
        <v>#DIV/0!</v>
      </c>
    </row>
    <row r="54" spans="1:17" ht="23.25" hidden="1" customHeight="1" x14ac:dyDescent="0.25">
      <c r="A54" s="27"/>
      <c r="B54" s="133">
        <v>32</v>
      </c>
      <c r="C54" s="55" t="s">
        <v>946</v>
      </c>
      <c r="D54" s="28" t="s">
        <v>947</v>
      </c>
      <c r="E54" s="147">
        <v>13916</v>
      </c>
      <c r="F54" s="43">
        <v>0.97</v>
      </c>
      <c r="G54" s="148"/>
      <c r="H54" s="31">
        <v>1</v>
      </c>
      <c r="I54" s="32"/>
      <c r="J54" s="32"/>
      <c r="K54" s="33">
        <v>1.4</v>
      </c>
      <c r="L54" s="33">
        <v>1.68</v>
      </c>
      <c r="M54" s="33">
        <v>2.23</v>
      </c>
      <c r="N54" s="34">
        <v>2.57</v>
      </c>
      <c r="O54" s="150"/>
      <c r="P54" s="149">
        <f t="shared" si="12"/>
        <v>0</v>
      </c>
      <c r="Q54" s="180" t="e">
        <f t="shared" si="4"/>
        <v>#DIV/0!</v>
      </c>
    </row>
    <row r="55" spans="1:17" ht="30" hidden="1" x14ac:dyDescent="0.25">
      <c r="A55" s="27"/>
      <c r="B55" s="133">
        <v>33</v>
      </c>
      <c r="C55" s="55" t="s">
        <v>948</v>
      </c>
      <c r="D55" s="28" t="s">
        <v>949</v>
      </c>
      <c r="E55" s="147">
        <v>13916</v>
      </c>
      <c r="F55" s="43">
        <v>1.1599999999999999</v>
      </c>
      <c r="G55" s="148"/>
      <c r="H55" s="31">
        <v>1</v>
      </c>
      <c r="I55" s="32"/>
      <c r="J55" s="32"/>
      <c r="K55" s="33">
        <v>1.4</v>
      </c>
      <c r="L55" s="33">
        <v>1.68</v>
      </c>
      <c r="M55" s="33">
        <v>2.23</v>
      </c>
      <c r="N55" s="34">
        <v>2.57</v>
      </c>
      <c r="O55" s="150">
        <v>0</v>
      </c>
      <c r="P55" s="149">
        <f t="shared" si="12"/>
        <v>0</v>
      </c>
      <c r="Q55" s="180" t="e">
        <f t="shared" si="4"/>
        <v>#DIV/0!</v>
      </c>
    </row>
    <row r="56" spans="1:17" s="169" customFormat="1" hidden="1" x14ac:dyDescent="0.25">
      <c r="A56" s="27"/>
      <c r="B56" s="133">
        <v>34</v>
      </c>
      <c r="C56" s="55" t="s">
        <v>950</v>
      </c>
      <c r="D56" s="28" t="s">
        <v>951</v>
      </c>
      <c r="E56" s="147">
        <v>13916</v>
      </c>
      <c r="F56" s="43">
        <v>0.97</v>
      </c>
      <c r="G56" s="148"/>
      <c r="H56" s="31">
        <v>1</v>
      </c>
      <c r="I56" s="32"/>
      <c r="J56" s="32"/>
      <c r="K56" s="33">
        <v>1.4</v>
      </c>
      <c r="L56" s="33">
        <v>1.68</v>
      </c>
      <c r="M56" s="33">
        <v>2.23</v>
      </c>
      <c r="N56" s="34">
        <v>2.57</v>
      </c>
      <c r="O56" s="150"/>
      <c r="P56" s="149">
        <f t="shared" si="12"/>
        <v>0</v>
      </c>
      <c r="Q56" s="180" t="e">
        <f t="shared" si="4"/>
        <v>#DIV/0!</v>
      </c>
    </row>
    <row r="57" spans="1:17" ht="39" hidden="1" customHeight="1" x14ac:dyDescent="0.25">
      <c r="A57" s="27"/>
      <c r="B57" s="133">
        <v>35</v>
      </c>
      <c r="C57" s="55" t="s">
        <v>952</v>
      </c>
      <c r="D57" s="170" t="s">
        <v>953</v>
      </c>
      <c r="E57" s="147">
        <v>13916</v>
      </c>
      <c r="F57" s="43">
        <v>0.52</v>
      </c>
      <c r="G57" s="148"/>
      <c r="H57" s="31">
        <v>1</v>
      </c>
      <c r="I57" s="32"/>
      <c r="J57" s="32"/>
      <c r="K57" s="33">
        <v>1.4</v>
      </c>
      <c r="L57" s="33">
        <v>1.68</v>
      </c>
      <c r="M57" s="33">
        <v>2.23</v>
      </c>
      <c r="N57" s="34">
        <v>2.57</v>
      </c>
      <c r="O57" s="150"/>
      <c r="P57" s="149">
        <f t="shared" si="12"/>
        <v>0</v>
      </c>
      <c r="Q57" s="180" t="e">
        <f t="shared" si="4"/>
        <v>#DIV/0!</v>
      </c>
    </row>
    <row r="58" spans="1:17" ht="34.5" hidden="1" customHeight="1" x14ac:dyDescent="0.25">
      <c r="A58" s="27"/>
      <c r="B58" s="133">
        <v>36</v>
      </c>
      <c r="C58" s="55" t="s">
        <v>954</v>
      </c>
      <c r="D58" s="170" t="s">
        <v>174</v>
      </c>
      <c r="E58" s="147">
        <v>13916</v>
      </c>
      <c r="F58" s="43">
        <v>0.65</v>
      </c>
      <c r="G58" s="148"/>
      <c r="H58" s="31">
        <v>1</v>
      </c>
      <c r="I58" s="32"/>
      <c r="J58" s="32"/>
      <c r="K58" s="33">
        <v>1.4</v>
      </c>
      <c r="L58" s="33">
        <v>1.68</v>
      </c>
      <c r="M58" s="33">
        <v>2.23</v>
      </c>
      <c r="N58" s="34">
        <v>2.57</v>
      </c>
      <c r="O58" s="150"/>
      <c r="P58" s="149">
        <f t="shared" si="12"/>
        <v>0</v>
      </c>
      <c r="Q58" s="180" t="e">
        <f t="shared" si="4"/>
        <v>#DIV/0!</v>
      </c>
    </row>
    <row r="59" spans="1:17" s="169" customFormat="1" x14ac:dyDescent="0.25">
      <c r="A59" s="159">
        <v>13</v>
      </c>
      <c r="B59" s="212"/>
      <c r="C59" s="140" t="s">
        <v>955</v>
      </c>
      <c r="D59" s="168" t="s">
        <v>191</v>
      </c>
      <c r="E59" s="160">
        <v>13916</v>
      </c>
      <c r="F59" s="92"/>
      <c r="G59" s="161"/>
      <c r="H59" s="143"/>
      <c r="I59" s="11"/>
      <c r="J59" s="11"/>
      <c r="K59" s="47">
        <v>1.4</v>
      </c>
      <c r="L59" s="47">
        <v>1.68</v>
      </c>
      <c r="M59" s="47">
        <v>2.23</v>
      </c>
      <c r="N59" s="175">
        <v>2.57</v>
      </c>
      <c r="O59" s="25">
        <f t="shared" ref="O59:P59" si="13">SUM(O60:O62)</f>
        <v>140</v>
      </c>
      <c r="P59" s="25">
        <f t="shared" si="13"/>
        <v>2618434.5600000001</v>
      </c>
      <c r="Q59" s="180"/>
    </row>
    <row r="60" spans="1:17" ht="18.75" x14ac:dyDescent="0.25">
      <c r="A60" s="27"/>
      <c r="B60" s="133">
        <v>3</v>
      </c>
      <c r="C60" s="55" t="s">
        <v>956</v>
      </c>
      <c r="D60" s="170" t="s">
        <v>957</v>
      </c>
      <c r="E60" s="147">
        <v>13916</v>
      </c>
      <c r="F60" s="43">
        <v>0.8</v>
      </c>
      <c r="G60" s="148"/>
      <c r="H60" s="31">
        <v>1</v>
      </c>
      <c r="I60" s="32"/>
      <c r="J60" s="54"/>
      <c r="K60" s="33">
        <v>1.4</v>
      </c>
      <c r="L60" s="33">
        <v>1.68</v>
      </c>
      <c r="M60" s="33">
        <v>2.23</v>
      </c>
      <c r="N60" s="34">
        <v>2.57</v>
      </c>
      <c r="O60" s="150">
        <v>140</v>
      </c>
      <c r="P60" s="149">
        <f>SUM(O60*E60*F60*H60*L60*$P$10)</f>
        <v>2618434.5600000001</v>
      </c>
      <c r="Q60" s="180">
        <f t="shared" si="4"/>
        <v>18703.103999999999</v>
      </c>
    </row>
    <row r="61" spans="1:17" ht="30" hidden="1" customHeight="1" x14ac:dyDescent="0.25">
      <c r="A61" s="27"/>
      <c r="B61" s="133">
        <v>38</v>
      </c>
      <c r="C61" s="55" t="s">
        <v>958</v>
      </c>
      <c r="D61" s="170" t="s">
        <v>959</v>
      </c>
      <c r="E61" s="147">
        <v>13916</v>
      </c>
      <c r="F61" s="43">
        <v>3.39</v>
      </c>
      <c r="G61" s="148"/>
      <c r="H61" s="31">
        <v>1</v>
      </c>
      <c r="I61" s="32"/>
      <c r="J61" s="32"/>
      <c r="K61" s="33">
        <v>1.4</v>
      </c>
      <c r="L61" s="33">
        <v>1.68</v>
      </c>
      <c r="M61" s="33">
        <v>2.23</v>
      </c>
      <c r="N61" s="34">
        <v>2.57</v>
      </c>
      <c r="O61" s="171"/>
      <c r="P61" s="149">
        <f>SUM(O61*E61*F61*H61*L61*$P$10)</f>
        <v>0</v>
      </c>
      <c r="Q61" s="180" t="e">
        <f t="shared" si="4"/>
        <v>#DIV/0!</v>
      </c>
    </row>
    <row r="62" spans="1:17" s="169" customFormat="1" ht="90" hidden="1" customHeight="1" x14ac:dyDescent="0.25">
      <c r="A62" s="27"/>
      <c r="B62" s="133">
        <v>39</v>
      </c>
      <c r="C62" s="55" t="s">
        <v>960</v>
      </c>
      <c r="D62" s="170" t="s">
        <v>961</v>
      </c>
      <c r="E62" s="147">
        <v>13916</v>
      </c>
      <c r="F62" s="43">
        <v>5.07</v>
      </c>
      <c r="G62" s="148"/>
      <c r="H62" s="31">
        <v>1</v>
      </c>
      <c r="I62" s="32"/>
      <c r="J62" s="32"/>
      <c r="K62" s="33">
        <v>1.4</v>
      </c>
      <c r="L62" s="33">
        <v>1.68</v>
      </c>
      <c r="M62" s="33">
        <v>2.23</v>
      </c>
      <c r="N62" s="34">
        <v>2.57</v>
      </c>
      <c r="O62" s="171"/>
      <c r="P62" s="149">
        <f>SUM(O62*E62*F62*H62*L62*$P$10)</f>
        <v>0</v>
      </c>
      <c r="Q62" s="180" t="e">
        <f t="shared" si="4"/>
        <v>#DIV/0!</v>
      </c>
    </row>
    <row r="63" spans="1:17" s="169" customFormat="1" ht="15" hidden="1" customHeight="1" x14ac:dyDescent="0.25">
      <c r="A63" s="140">
        <v>14</v>
      </c>
      <c r="B63" s="209"/>
      <c r="C63" s="140" t="s">
        <v>962</v>
      </c>
      <c r="D63" s="168" t="s">
        <v>210</v>
      </c>
      <c r="E63" s="160">
        <v>13916</v>
      </c>
      <c r="F63" s="177"/>
      <c r="G63" s="161"/>
      <c r="H63" s="143"/>
      <c r="I63" s="11"/>
      <c r="J63" s="11"/>
      <c r="K63" s="40">
        <v>1.4</v>
      </c>
      <c r="L63" s="40">
        <v>1.68</v>
      </c>
      <c r="M63" s="40">
        <v>2.23</v>
      </c>
      <c r="N63" s="41">
        <v>2.57</v>
      </c>
      <c r="O63" s="85">
        <f t="shared" ref="O63:P63" si="14">SUM(O64:O65)</f>
        <v>0</v>
      </c>
      <c r="P63" s="85">
        <f t="shared" si="14"/>
        <v>0</v>
      </c>
      <c r="Q63" s="180" t="e">
        <f t="shared" si="4"/>
        <v>#DIV/0!</v>
      </c>
    </row>
    <row r="64" spans="1:17" ht="30" hidden="1" customHeight="1" x14ac:dyDescent="0.25">
      <c r="A64" s="27"/>
      <c r="B64" s="133">
        <v>40</v>
      </c>
      <c r="C64" s="55" t="s">
        <v>963</v>
      </c>
      <c r="D64" s="170" t="s">
        <v>964</v>
      </c>
      <c r="E64" s="147">
        <v>13916</v>
      </c>
      <c r="F64" s="43">
        <v>1.53</v>
      </c>
      <c r="G64" s="148"/>
      <c r="H64" s="31">
        <v>1</v>
      </c>
      <c r="I64" s="32"/>
      <c r="J64" s="32"/>
      <c r="K64" s="33">
        <v>1.4</v>
      </c>
      <c r="L64" s="33">
        <v>1.68</v>
      </c>
      <c r="M64" s="33">
        <v>2.23</v>
      </c>
      <c r="N64" s="34">
        <v>2.57</v>
      </c>
      <c r="O64" s="150"/>
      <c r="P64" s="149">
        <f>SUM(O64*E64*F64*H64*L64*$P$10)</f>
        <v>0</v>
      </c>
      <c r="Q64" s="180" t="e">
        <f t="shared" si="4"/>
        <v>#DIV/0!</v>
      </c>
    </row>
    <row r="65" spans="1:17" s="169" customFormat="1" ht="30" hidden="1" customHeight="1" x14ac:dyDescent="0.25">
      <c r="A65" s="27"/>
      <c r="B65" s="133">
        <v>41</v>
      </c>
      <c r="C65" s="55" t="s">
        <v>965</v>
      </c>
      <c r="D65" s="93" t="s">
        <v>966</v>
      </c>
      <c r="E65" s="147">
        <v>13916</v>
      </c>
      <c r="F65" s="43">
        <v>3.17</v>
      </c>
      <c r="G65" s="148"/>
      <c r="H65" s="31">
        <v>1</v>
      </c>
      <c r="I65" s="32"/>
      <c r="J65" s="32"/>
      <c r="K65" s="33">
        <v>1.4</v>
      </c>
      <c r="L65" s="33">
        <v>1.68</v>
      </c>
      <c r="M65" s="33">
        <v>2.23</v>
      </c>
      <c r="N65" s="34">
        <v>2.57</v>
      </c>
      <c r="O65" s="150"/>
      <c r="P65" s="149">
        <f>SUM(O65*E65*F65*H65*L65*$P$10)</f>
        <v>0</v>
      </c>
      <c r="Q65" s="180" t="e">
        <f t="shared" si="4"/>
        <v>#DIV/0!</v>
      </c>
    </row>
    <row r="66" spans="1:17" s="169" customFormat="1" ht="15" customHeight="1" x14ac:dyDescent="0.25">
      <c r="A66" s="159">
        <v>15</v>
      </c>
      <c r="B66" s="212"/>
      <c r="C66" s="140" t="s">
        <v>967</v>
      </c>
      <c r="D66" s="178" t="s">
        <v>217</v>
      </c>
      <c r="E66" s="160">
        <v>13916</v>
      </c>
      <c r="F66" s="92"/>
      <c r="G66" s="161"/>
      <c r="H66" s="143"/>
      <c r="I66" s="11"/>
      <c r="J66" s="11"/>
      <c r="K66" s="47">
        <v>1.4</v>
      </c>
      <c r="L66" s="47">
        <v>1.68</v>
      </c>
      <c r="M66" s="47">
        <v>2.23</v>
      </c>
      <c r="N66" s="41">
        <v>2.57</v>
      </c>
      <c r="O66" s="25">
        <f t="shared" ref="O66:P66" si="15">SUM(O67:O69)</f>
        <v>180</v>
      </c>
      <c r="P66" s="25">
        <f t="shared" si="15"/>
        <v>4124034.4319999996</v>
      </c>
      <c r="Q66" s="180"/>
    </row>
    <row r="67" spans="1:17" ht="32.25" customHeight="1" x14ac:dyDescent="0.25">
      <c r="A67" s="27"/>
      <c r="B67" s="133">
        <v>4</v>
      </c>
      <c r="C67" s="55" t="s">
        <v>968</v>
      </c>
      <c r="D67" s="58" t="s">
        <v>969</v>
      </c>
      <c r="E67" s="147">
        <v>13916</v>
      </c>
      <c r="F67" s="43">
        <v>0.98</v>
      </c>
      <c r="G67" s="148"/>
      <c r="H67" s="31">
        <v>1</v>
      </c>
      <c r="I67" s="32"/>
      <c r="J67" s="32"/>
      <c r="K67" s="33">
        <v>1.4</v>
      </c>
      <c r="L67" s="33">
        <v>1.68</v>
      </c>
      <c r="M67" s="33">
        <v>2.23</v>
      </c>
      <c r="N67" s="34">
        <v>2.57</v>
      </c>
      <c r="O67" s="150">
        <v>180</v>
      </c>
      <c r="P67" s="149">
        <f>SUM(O67*E67*F67*H67*L67*$P$10)</f>
        <v>4124034.4319999996</v>
      </c>
      <c r="Q67" s="180">
        <f t="shared" si="4"/>
        <v>22911.302399999997</v>
      </c>
    </row>
    <row r="68" spans="1:17" s="169" customFormat="1" ht="35.25" hidden="1" customHeight="1" x14ac:dyDescent="0.25">
      <c r="A68" s="27"/>
      <c r="B68" s="133">
        <v>43</v>
      </c>
      <c r="C68" s="55" t="s">
        <v>970</v>
      </c>
      <c r="D68" s="28" t="s">
        <v>237</v>
      </c>
      <c r="E68" s="147">
        <v>13916</v>
      </c>
      <c r="F68" s="43">
        <v>1.75</v>
      </c>
      <c r="G68" s="148"/>
      <c r="H68" s="94">
        <v>1</v>
      </c>
      <c r="I68" s="94"/>
      <c r="J68" s="94"/>
      <c r="K68" s="81">
        <v>1.4</v>
      </c>
      <c r="L68" s="81">
        <v>1.68</v>
      </c>
      <c r="M68" s="81">
        <v>2.23</v>
      </c>
      <c r="N68" s="82">
        <v>2.57</v>
      </c>
      <c r="O68" s="150"/>
      <c r="P68" s="149">
        <f>SUM(O68*E68*F68*H68*L68*$P$10)</f>
        <v>0</v>
      </c>
      <c r="Q68" s="180" t="e">
        <f t="shared" si="4"/>
        <v>#DIV/0!</v>
      </c>
    </row>
    <row r="69" spans="1:17" s="169" customFormat="1" ht="47.25" hidden="1" customHeight="1" x14ac:dyDescent="0.25">
      <c r="A69" s="27"/>
      <c r="B69" s="133">
        <v>44</v>
      </c>
      <c r="C69" s="55" t="s">
        <v>971</v>
      </c>
      <c r="D69" s="28" t="s">
        <v>239</v>
      </c>
      <c r="E69" s="147">
        <v>13916</v>
      </c>
      <c r="F69" s="43">
        <v>2.89</v>
      </c>
      <c r="G69" s="148"/>
      <c r="H69" s="31">
        <v>1</v>
      </c>
      <c r="I69" s="32"/>
      <c r="J69" s="32"/>
      <c r="K69" s="81">
        <v>1.4</v>
      </c>
      <c r="L69" s="81">
        <v>1.68</v>
      </c>
      <c r="M69" s="81">
        <v>2.23</v>
      </c>
      <c r="N69" s="82">
        <v>2.57</v>
      </c>
      <c r="O69" s="150"/>
      <c r="P69" s="149"/>
      <c r="Q69" s="180" t="e">
        <f t="shared" si="4"/>
        <v>#DIV/0!</v>
      </c>
    </row>
    <row r="70" spans="1:17" s="169" customFormat="1" x14ac:dyDescent="0.25">
      <c r="A70" s="140">
        <v>16</v>
      </c>
      <c r="B70" s="209"/>
      <c r="C70" s="140" t="s">
        <v>972</v>
      </c>
      <c r="D70" s="179" t="s">
        <v>256</v>
      </c>
      <c r="E70" s="160">
        <v>13916</v>
      </c>
      <c r="F70" s="92"/>
      <c r="G70" s="161"/>
      <c r="H70" s="143"/>
      <c r="I70" s="11"/>
      <c r="J70" s="11"/>
      <c r="K70" s="40">
        <v>1.4</v>
      </c>
      <c r="L70" s="40">
        <v>1.68</v>
      </c>
      <c r="M70" s="40">
        <v>2.23</v>
      </c>
      <c r="N70" s="41">
        <v>2.57</v>
      </c>
      <c r="O70" s="25">
        <f t="shared" ref="O70:P70" si="16">SUM(O71:O72)</f>
        <v>70</v>
      </c>
      <c r="P70" s="25">
        <f t="shared" si="16"/>
        <v>1538330.3039999998</v>
      </c>
      <c r="Q70" s="180"/>
    </row>
    <row r="71" spans="1:17" s="169" customFormat="1" ht="45" x14ac:dyDescent="0.25">
      <c r="A71" s="27"/>
      <c r="B71" s="133">
        <v>5</v>
      </c>
      <c r="C71" s="55" t="s">
        <v>973</v>
      </c>
      <c r="D71" s="93" t="s">
        <v>974</v>
      </c>
      <c r="E71" s="147">
        <v>13916</v>
      </c>
      <c r="F71" s="43">
        <v>0.94</v>
      </c>
      <c r="G71" s="148"/>
      <c r="H71" s="31">
        <v>1</v>
      </c>
      <c r="I71" s="32"/>
      <c r="J71" s="32"/>
      <c r="K71" s="33">
        <v>1.4</v>
      </c>
      <c r="L71" s="33">
        <v>1.68</v>
      </c>
      <c r="M71" s="33">
        <v>2.23</v>
      </c>
      <c r="N71" s="34">
        <v>2.57</v>
      </c>
      <c r="O71" s="150">
        <v>70</v>
      </c>
      <c r="P71" s="149">
        <f>SUM(O71*E71*F71*H71*L71*$P$10)</f>
        <v>1538330.3039999998</v>
      </c>
      <c r="Q71" s="180">
        <f t="shared" si="4"/>
        <v>21976.147199999996</v>
      </c>
    </row>
    <row r="72" spans="1:17" ht="30" hidden="1" customHeight="1" x14ac:dyDescent="0.25">
      <c r="A72" s="27"/>
      <c r="B72" s="133">
        <v>46</v>
      </c>
      <c r="C72" s="55" t="s">
        <v>975</v>
      </c>
      <c r="D72" s="58" t="s">
        <v>976</v>
      </c>
      <c r="E72" s="147">
        <v>13916</v>
      </c>
      <c r="F72" s="43">
        <v>2.57</v>
      </c>
      <c r="G72" s="148"/>
      <c r="H72" s="31">
        <v>1</v>
      </c>
      <c r="I72" s="32"/>
      <c r="J72" s="32"/>
      <c r="K72" s="33">
        <v>1.4</v>
      </c>
      <c r="L72" s="33">
        <v>1.68</v>
      </c>
      <c r="M72" s="33">
        <v>2.23</v>
      </c>
      <c r="N72" s="34">
        <v>2.57</v>
      </c>
      <c r="O72" s="150"/>
      <c r="P72" s="149">
        <f>SUM(O72*E72*F72*H72*L72*$P$10)</f>
        <v>0</v>
      </c>
      <c r="Q72" s="180" t="e">
        <f t="shared" si="4"/>
        <v>#DIV/0!</v>
      </c>
    </row>
    <row r="73" spans="1:17" s="169" customFormat="1" ht="15" hidden="1" customHeight="1" x14ac:dyDescent="0.25">
      <c r="A73" s="140">
        <v>17</v>
      </c>
      <c r="B73" s="209"/>
      <c r="C73" s="140" t="s">
        <v>977</v>
      </c>
      <c r="D73" s="178" t="s">
        <v>281</v>
      </c>
      <c r="E73" s="160">
        <v>13916</v>
      </c>
      <c r="F73" s="92"/>
      <c r="G73" s="161"/>
      <c r="H73" s="143"/>
      <c r="I73" s="11"/>
      <c r="J73" s="11"/>
      <c r="K73" s="40">
        <v>1.4</v>
      </c>
      <c r="L73" s="40">
        <v>1.68</v>
      </c>
      <c r="M73" s="40">
        <v>2.23</v>
      </c>
      <c r="N73" s="41">
        <v>2.57</v>
      </c>
      <c r="O73" s="25">
        <f t="shared" ref="O73:P73" si="17">O74</f>
        <v>0</v>
      </c>
      <c r="P73" s="25">
        <f t="shared" si="17"/>
        <v>0</v>
      </c>
      <c r="Q73" s="180" t="e">
        <f t="shared" si="4"/>
        <v>#DIV/0!</v>
      </c>
    </row>
    <row r="74" spans="1:17" ht="30" hidden="1" customHeight="1" x14ac:dyDescent="0.25">
      <c r="A74" s="27"/>
      <c r="B74" s="133">
        <v>47</v>
      </c>
      <c r="C74" s="55" t="s">
        <v>978</v>
      </c>
      <c r="D74" s="93" t="s">
        <v>979</v>
      </c>
      <c r="E74" s="147">
        <v>13916</v>
      </c>
      <c r="F74" s="43">
        <v>1.79</v>
      </c>
      <c r="G74" s="148"/>
      <c r="H74" s="31">
        <v>1</v>
      </c>
      <c r="I74" s="32"/>
      <c r="J74" s="32"/>
      <c r="K74" s="33">
        <v>1.4</v>
      </c>
      <c r="L74" s="33">
        <v>1.68</v>
      </c>
      <c r="M74" s="33">
        <v>2.23</v>
      </c>
      <c r="N74" s="34">
        <v>2.57</v>
      </c>
      <c r="O74" s="150"/>
      <c r="P74" s="149">
        <f>SUM(O74*E74*F74*H74*L74*$P$10)</f>
        <v>0</v>
      </c>
      <c r="Q74" s="180" t="e">
        <f t="shared" si="4"/>
        <v>#DIV/0!</v>
      </c>
    </row>
    <row r="75" spans="1:17" s="169" customFormat="1" x14ac:dyDescent="0.25">
      <c r="A75" s="140">
        <v>18</v>
      </c>
      <c r="B75" s="209"/>
      <c r="C75" s="140" t="s">
        <v>980</v>
      </c>
      <c r="D75" s="178" t="s">
        <v>296</v>
      </c>
      <c r="E75" s="160">
        <v>13916</v>
      </c>
      <c r="F75" s="92"/>
      <c r="G75" s="161"/>
      <c r="H75" s="143"/>
      <c r="I75" s="11"/>
      <c r="J75" s="11"/>
      <c r="K75" s="40">
        <v>1.4</v>
      </c>
      <c r="L75" s="40">
        <v>1.68</v>
      </c>
      <c r="M75" s="40">
        <v>2.23</v>
      </c>
      <c r="N75" s="41">
        <v>2.57</v>
      </c>
      <c r="O75" s="25">
        <f t="shared" ref="O75:P75" si="18">SUM(O76:O79)</f>
        <v>12</v>
      </c>
      <c r="P75" s="25">
        <f t="shared" si="18"/>
        <v>224437.24799999999</v>
      </c>
      <c r="Q75" s="180"/>
    </row>
    <row r="76" spans="1:17" s="169" customFormat="1" ht="30" hidden="1" customHeight="1" x14ac:dyDescent="0.25">
      <c r="A76" s="27"/>
      <c r="B76" s="133">
        <v>48</v>
      </c>
      <c r="C76" s="55" t="s">
        <v>981</v>
      </c>
      <c r="D76" s="58" t="s">
        <v>982</v>
      </c>
      <c r="E76" s="147">
        <v>13916</v>
      </c>
      <c r="F76" s="43">
        <v>1.6</v>
      </c>
      <c r="G76" s="148"/>
      <c r="H76" s="31">
        <v>1</v>
      </c>
      <c r="I76" s="32"/>
      <c r="J76" s="32"/>
      <c r="K76" s="33">
        <v>1.4</v>
      </c>
      <c r="L76" s="33">
        <v>1.68</v>
      </c>
      <c r="M76" s="33">
        <v>2.23</v>
      </c>
      <c r="N76" s="34">
        <v>2.57</v>
      </c>
      <c r="O76" s="150">
        <v>0</v>
      </c>
      <c r="P76" s="149">
        <f>SUM(O76*E76*F76*H76*L76*$P$10)</f>
        <v>0</v>
      </c>
      <c r="Q76" s="180" t="e">
        <f t="shared" si="4"/>
        <v>#DIV/0!</v>
      </c>
    </row>
    <row r="77" spans="1:17" ht="30" hidden="1" customHeight="1" x14ac:dyDescent="0.25">
      <c r="A77" s="27"/>
      <c r="B77" s="133">
        <v>49</v>
      </c>
      <c r="C77" s="55" t="s">
        <v>983</v>
      </c>
      <c r="D77" s="58" t="s">
        <v>984</v>
      </c>
      <c r="E77" s="147">
        <v>13916</v>
      </c>
      <c r="F77" s="43">
        <v>3.25</v>
      </c>
      <c r="G77" s="148"/>
      <c r="H77" s="31">
        <v>1</v>
      </c>
      <c r="I77" s="32"/>
      <c r="J77" s="32"/>
      <c r="K77" s="33">
        <v>1.4</v>
      </c>
      <c r="L77" s="33">
        <v>1.68</v>
      </c>
      <c r="M77" s="33">
        <v>2.23</v>
      </c>
      <c r="N77" s="34">
        <v>2.57</v>
      </c>
      <c r="O77" s="150"/>
      <c r="P77" s="149">
        <f>SUM(O77*E77*F77*H77*L77*$P$10)</f>
        <v>0</v>
      </c>
      <c r="Q77" s="180" t="e">
        <f t="shared" si="4"/>
        <v>#DIV/0!</v>
      </c>
    </row>
    <row r="78" spans="1:17" ht="30" hidden="1" customHeight="1" x14ac:dyDescent="0.25">
      <c r="A78" s="27"/>
      <c r="B78" s="133">
        <v>50</v>
      </c>
      <c r="C78" s="55" t="s">
        <v>985</v>
      </c>
      <c r="D78" s="93" t="s">
        <v>986</v>
      </c>
      <c r="E78" s="147">
        <v>13916</v>
      </c>
      <c r="F78" s="43">
        <v>3.18</v>
      </c>
      <c r="G78" s="148"/>
      <c r="H78" s="31">
        <v>1</v>
      </c>
      <c r="I78" s="32"/>
      <c r="J78" s="32"/>
      <c r="K78" s="33">
        <v>1.4</v>
      </c>
      <c r="L78" s="33">
        <v>1.68</v>
      </c>
      <c r="M78" s="33">
        <v>2.23</v>
      </c>
      <c r="N78" s="34">
        <v>2.57</v>
      </c>
      <c r="O78" s="150"/>
      <c r="P78" s="149">
        <f>SUM(O78*E78*F78*H78*L78*$P$10)</f>
        <v>0</v>
      </c>
      <c r="Q78" s="180" t="e">
        <f t="shared" si="4"/>
        <v>#DIV/0!</v>
      </c>
    </row>
    <row r="79" spans="1:17" x14ac:dyDescent="0.25">
      <c r="A79" s="27"/>
      <c r="B79" s="133">
        <v>6</v>
      </c>
      <c r="C79" s="55" t="s">
        <v>987</v>
      </c>
      <c r="D79" s="93" t="s">
        <v>988</v>
      </c>
      <c r="E79" s="147">
        <v>13916</v>
      </c>
      <c r="F79" s="43">
        <v>0.8</v>
      </c>
      <c r="G79" s="148"/>
      <c r="H79" s="31">
        <v>1</v>
      </c>
      <c r="I79" s="32"/>
      <c r="J79" s="32"/>
      <c r="K79" s="33">
        <v>1.4</v>
      </c>
      <c r="L79" s="33">
        <v>1.68</v>
      </c>
      <c r="M79" s="33">
        <v>2.23</v>
      </c>
      <c r="N79" s="34">
        <v>2.57</v>
      </c>
      <c r="O79" s="150">
        <v>12</v>
      </c>
      <c r="P79" s="149">
        <f>SUM(O79*E79*F79*H79*L79*$P$10)</f>
        <v>224437.24799999999</v>
      </c>
      <c r="Q79" s="180">
        <f t="shared" si="4"/>
        <v>18703.103999999999</v>
      </c>
    </row>
    <row r="80" spans="1:17" s="169" customFormat="1" ht="15" hidden="1" customHeight="1" x14ac:dyDescent="0.25">
      <c r="A80" s="140">
        <v>19</v>
      </c>
      <c r="B80" s="209"/>
      <c r="C80" s="140" t="s">
        <v>989</v>
      </c>
      <c r="D80" s="178" t="s">
        <v>303</v>
      </c>
      <c r="E80" s="160">
        <v>13916</v>
      </c>
      <c r="F80" s="92"/>
      <c r="G80" s="161"/>
      <c r="H80" s="143"/>
      <c r="I80" s="11"/>
      <c r="J80" s="11"/>
      <c r="K80" s="40">
        <v>1.4</v>
      </c>
      <c r="L80" s="40">
        <v>1.68</v>
      </c>
      <c r="M80" s="40">
        <v>2.23</v>
      </c>
      <c r="N80" s="41">
        <v>2.57</v>
      </c>
      <c r="O80" s="25">
        <f t="shared" ref="O80:P80" si="19">SUM(O81:O131)</f>
        <v>0</v>
      </c>
      <c r="P80" s="25">
        <f t="shared" si="19"/>
        <v>0</v>
      </c>
      <c r="Q80" s="180" t="e">
        <f t="shared" si="4"/>
        <v>#DIV/0!</v>
      </c>
    </row>
    <row r="81" spans="1:17" ht="30" hidden="1" customHeight="1" x14ac:dyDescent="0.25">
      <c r="A81" s="27"/>
      <c r="B81" s="133">
        <v>52</v>
      </c>
      <c r="C81" s="55" t="s">
        <v>990</v>
      </c>
      <c r="D81" s="28" t="s">
        <v>321</v>
      </c>
      <c r="E81" s="147">
        <v>13916</v>
      </c>
      <c r="F81" s="43">
        <v>2.35</v>
      </c>
      <c r="G81" s="148"/>
      <c r="H81" s="31">
        <v>1</v>
      </c>
      <c r="I81" s="32"/>
      <c r="J81" s="32"/>
      <c r="K81" s="81">
        <v>1.4</v>
      </c>
      <c r="L81" s="81">
        <v>1.68</v>
      </c>
      <c r="M81" s="81">
        <v>2.23</v>
      </c>
      <c r="N81" s="82">
        <v>2.57</v>
      </c>
      <c r="O81" s="150"/>
      <c r="P81" s="150">
        <f>SUM(O81*E81*F81*H81*L81*$P$10)</f>
        <v>0</v>
      </c>
      <c r="Q81" s="180" t="e">
        <f t="shared" si="4"/>
        <v>#DIV/0!</v>
      </c>
    </row>
    <row r="82" spans="1:17" ht="30" hidden="1" customHeight="1" x14ac:dyDescent="0.25">
      <c r="A82" s="27"/>
      <c r="B82" s="133">
        <v>53</v>
      </c>
      <c r="C82" s="55" t="s">
        <v>991</v>
      </c>
      <c r="D82" s="28" t="s">
        <v>323</v>
      </c>
      <c r="E82" s="147">
        <v>13916</v>
      </c>
      <c r="F82" s="43">
        <v>2.48</v>
      </c>
      <c r="G82" s="148"/>
      <c r="H82" s="32">
        <v>1</v>
      </c>
      <c r="I82" s="32"/>
      <c r="J82" s="174"/>
      <c r="K82" s="81">
        <v>1.4</v>
      </c>
      <c r="L82" s="81">
        <v>1.68</v>
      </c>
      <c r="M82" s="81">
        <v>2.23</v>
      </c>
      <c r="N82" s="82">
        <v>2.57</v>
      </c>
      <c r="O82" s="150"/>
      <c r="P82" s="150">
        <f>SUM(O82*E82*F82*H82*L82*$P$10)</f>
        <v>0</v>
      </c>
      <c r="Q82" s="180" t="e">
        <f t="shared" si="4"/>
        <v>#DIV/0!</v>
      </c>
    </row>
    <row r="83" spans="1:17" ht="60" hidden="1" customHeight="1" x14ac:dyDescent="0.25">
      <c r="A83" s="27"/>
      <c r="B83" s="133">
        <v>54</v>
      </c>
      <c r="C83" s="55" t="s">
        <v>992</v>
      </c>
      <c r="D83" s="91" t="s">
        <v>359</v>
      </c>
      <c r="E83" s="147">
        <v>13916</v>
      </c>
      <c r="F83" s="43">
        <v>2.17</v>
      </c>
      <c r="G83" s="148"/>
      <c r="H83" s="31">
        <v>1</v>
      </c>
      <c r="I83" s="32"/>
      <c r="J83" s="32"/>
      <c r="K83" s="81">
        <v>1.4</v>
      </c>
      <c r="L83" s="81">
        <v>1.68</v>
      </c>
      <c r="M83" s="81">
        <v>2.23</v>
      </c>
      <c r="N83" s="82">
        <v>2.57</v>
      </c>
      <c r="O83" s="150"/>
      <c r="P83" s="150"/>
      <c r="Q83" s="180" t="e">
        <f t="shared" si="4"/>
        <v>#DIV/0!</v>
      </c>
    </row>
    <row r="84" spans="1:17" ht="60" hidden="1" customHeight="1" x14ac:dyDescent="0.25">
      <c r="A84" s="27"/>
      <c r="B84" s="133">
        <v>55</v>
      </c>
      <c r="C84" s="55" t="s">
        <v>993</v>
      </c>
      <c r="D84" s="90" t="s">
        <v>994</v>
      </c>
      <c r="E84" s="147">
        <v>13916</v>
      </c>
      <c r="F84" s="43">
        <v>2.5499999999999998</v>
      </c>
      <c r="G84" s="148"/>
      <c r="H84" s="31">
        <v>1</v>
      </c>
      <c r="I84" s="32"/>
      <c r="J84" s="32"/>
      <c r="K84" s="81">
        <v>1.4</v>
      </c>
      <c r="L84" s="81">
        <v>1.68</v>
      </c>
      <c r="M84" s="81">
        <v>2.23</v>
      </c>
      <c r="N84" s="82">
        <v>2.57</v>
      </c>
      <c r="O84" s="150"/>
      <c r="P84" s="150"/>
      <c r="Q84" s="180" t="e">
        <f t="shared" si="4"/>
        <v>#DIV/0!</v>
      </c>
    </row>
    <row r="85" spans="1:17" ht="75" hidden="1" customHeight="1" x14ac:dyDescent="0.25">
      <c r="A85" s="27"/>
      <c r="B85" s="133">
        <v>56</v>
      </c>
      <c r="C85" s="55" t="s">
        <v>995</v>
      </c>
      <c r="D85" s="90" t="s">
        <v>996</v>
      </c>
      <c r="E85" s="147">
        <v>13916</v>
      </c>
      <c r="F85" s="43">
        <v>2.44</v>
      </c>
      <c r="G85" s="148"/>
      <c r="H85" s="31">
        <v>1</v>
      </c>
      <c r="I85" s="32"/>
      <c r="J85" s="32"/>
      <c r="K85" s="81">
        <v>1.4</v>
      </c>
      <c r="L85" s="81">
        <v>1.68</v>
      </c>
      <c r="M85" s="81">
        <v>2.23</v>
      </c>
      <c r="N85" s="82">
        <v>2.57</v>
      </c>
      <c r="O85" s="150"/>
      <c r="P85" s="150"/>
      <c r="Q85" s="180" t="e">
        <f t="shared" si="4"/>
        <v>#DIV/0!</v>
      </c>
    </row>
    <row r="86" spans="1:17" ht="60" hidden="1" customHeight="1" x14ac:dyDescent="0.25">
      <c r="A86" s="27"/>
      <c r="B86" s="133">
        <v>57</v>
      </c>
      <c r="C86" s="89" t="s">
        <v>997</v>
      </c>
      <c r="D86" s="93" t="s">
        <v>361</v>
      </c>
      <c r="E86" s="147">
        <v>13916</v>
      </c>
      <c r="F86" s="180">
        <v>0.49</v>
      </c>
      <c r="G86" s="181">
        <v>0.19120000000000001</v>
      </c>
      <c r="H86" s="31">
        <v>1</v>
      </c>
      <c r="I86" s="32"/>
      <c r="J86" s="32"/>
      <c r="K86" s="33">
        <v>1.4</v>
      </c>
      <c r="L86" s="33">
        <v>1.68</v>
      </c>
      <c r="M86" s="33">
        <v>2.23</v>
      </c>
      <c r="N86" s="34">
        <v>2.57</v>
      </c>
      <c r="O86" s="150"/>
      <c r="P86" s="36"/>
      <c r="Q86" s="180" t="e">
        <f t="shared" si="4"/>
        <v>#DIV/0!</v>
      </c>
    </row>
    <row r="87" spans="1:17" ht="61.5" hidden="1" customHeight="1" x14ac:dyDescent="0.25">
      <c r="A87" s="27"/>
      <c r="B87" s="133">
        <v>58</v>
      </c>
      <c r="C87" s="89" t="s">
        <v>998</v>
      </c>
      <c r="D87" s="170" t="s">
        <v>363</v>
      </c>
      <c r="E87" s="147">
        <v>13916</v>
      </c>
      <c r="F87" s="180">
        <v>1.41</v>
      </c>
      <c r="G87" s="181">
        <v>8.7900000000000006E-2</v>
      </c>
      <c r="H87" s="31">
        <v>1</v>
      </c>
      <c r="I87" s="32"/>
      <c r="J87" s="32"/>
      <c r="K87" s="81">
        <v>1.4</v>
      </c>
      <c r="L87" s="81">
        <v>1.68</v>
      </c>
      <c r="M87" s="81">
        <v>2.23</v>
      </c>
      <c r="N87" s="82">
        <v>2.57</v>
      </c>
      <c r="O87" s="150"/>
      <c r="P87" s="36"/>
      <c r="Q87" s="180" t="e">
        <f t="shared" si="4"/>
        <v>#DIV/0!</v>
      </c>
    </row>
    <row r="88" spans="1:17" s="169" customFormat="1" ht="60" hidden="1" customHeight="1" x14ac:dyDescent="0.25">
      <c r="A88" s="27"/>
      <c r="B88" s="133">
        <v>59</v>
      </c>
      <c r="C88" s="89" t="s">
        <v>999</v>
      </c>
      <c r="D88" s="93" t="s">
        <v>365</v>
      </c>
      <c r="E88" s="147">
        <v>13916</v>
      </c>
      <c r="F88" s="180">
        <v>2.0299999999999998</v>
      </c>
      <c r="G88" s="181">
        <v>0.25890000000000002</v>
      </c>
      <c r="H88" s="31">
        <v>1</v>
      </c>
      <c r="I88" s="32"/>
      <c r="J88" s="32"/>
      <c r="K88" s="33">
        <v>1.4</v>
      </c>
      <c r="L88" s="33">
        <v>1.68</v>
      </c>
      <c r="M88" s="33">
        <v>2.23</v>
      </c>
      <c r="N88" s="34">
        <v>2.57</v>
      </c>
      <c r="O88" s="150">
        <v>0</v>
      </c>
      <c r="P88" s="36"/>
      <c r="Q88" s="180" t="e">
        <f t="shared" si="4"/>
        <v>#DIV/0!</v>
      </c>
    </row>
    <row r="89" spans="1:17" ht="60" hidden="1" customHeight="1" x14ac:dyDescent="0.25">
      <c r="A89" s="27"/>
      <c r="B89" s="133">
        <v>60</v>
      </c>
      <c r="C89" s="89" t="s">
        <v>1000</v>
      </c>
      <c r="D89" s="93" t="s">
        <v>367</v>
      </c>
      <c r="E89" s="147">
        <v>13916</v>
      </c>
      <c r="F89" s="180">
        <v>2.63</v>
      </c>
      <c r="G89" s="181">
        <v>0.23499999999999999</v>
      </c>
      <c r="H89" s="31">
        <v>1</v>
      </c>
      <c r="I89" s="32"/>
      <c r="J89" s="32"/>
      <c r="K89" s="33">
        <v>1.4</v>
      </c>
      <c r="L89" s="33">
        <v>1.68</v>
      </c>
      <c r="M89" s="33">
        <v>2.23</v>
      </c>
      <c r="N89" s="34">
        <v>2.57</v>
      </c>
      <c r="O89" s="150"/>
      <c r="P89" s="36"/>
      <c r="Q89" s="180" t="e">
        <f t="shared" si="4"/>
        <v>#DIV/0!</v>
      </c>
    </row>
    <row r="90" spans="1:17" ht="60" hidden="1" customHeight="1" x14ac:dyDescent="0.25">
      <c r="A90" s="27"/>
      <c r="B90" s="133">
        <v>61</v>
      </c>
      <c r="C90" s="89" t="s">
        <v>1001</v>
      </c>
      <c r="D90" s="93" t="s">
        <v>369</v>
      </c>
      <c r="E90" s="147">
        <v>13916</v>
      </c>
      <c r="F90" s="180">
        <v>4.1900000000000004</v>
      </c>
      <c r="G90" s="181">
        <v>3.1399999999999997E-2</v>
      </c>
      <c r="H90" s="31">
        <v>1</v>
      </c>
      <c r="I90" s="32"/>
      <c r="J90" s="32"/>
      <c r="K90" s="33">
        <v>1.4</v>
      </c>
      <c r="L90" s="33">
        <v>1.68</v>
      </c>
      <c r="M90" s="33">
        <v>2.23</v>
      </c>
      <c r="N90" s="34">
        <v>2.57</v>
      </c>
      <c r="O90" s="150"/>
      <c r="P90" s="36"/>
      <c r="Q90" s="180" t="e">
        <f t="shared" si="4"/>
        <v>#DIV/0!</v>
      </c>
    </row>
    <row r="91" spans="1:17" ht="60" hidden="1" customHeight="1" x14ac:dyDescent="0.25">
      <c r="A91" s="27"/>
      <c r="B91" s="133">
        <v>62</v>
      </c>
      <c r="C91" s="89" t="s">
        <v>1002</v>
      </c>
      <c r="D91" s="93" t="s">
        <v>371</v>
      </c>
      <c r="E91" s="147">
        <v>13916</v>
      </c>
      <c r="F91" s="180">
        <v>4.93</v>
      </c>
      <c r="G91" s="181">
        <v>2.0400000000000001E-2</v>
      </c>
      <c r="H91" s="31">
        <v>1</v>
      </c>
      <c r="I91" s="32"/>
      <c r="J91" s="32"/>
      <c r="K91" s="33">
        <v>1.4</v>
      </c>
      <c r="L91" s="33">
        <v>1.68</v>
      </c>
      <c r="M91" s="33">
        <v>2.23</v>
      </c>
      <c r="N91" s="34">
        <v>2.57</v>
      </c>
      <c r="O91" s="150"/>
      <c r="P91" s="36"/>
      <c r="Q91" s="180" t="e">
        <f t="shared" ref="Q91:Q154" si="20">P91/O91</f>
        <v>#DIV/0!</v>
      </c>
    </row>
    <row r="92" spans="1:17" ht="60" hidden="1" customHeight="1" x14ac:dyDescent="0.25">
      <c r="A92" s="27"/>
      <c r="B92" s="133">
        <v>63</v>
      </c>
      <c r="C92" s="89" t="s">
        <v>1003</v>
      </c>
      <c r="D92" s="93" t="s">
        <v>373</v>
      </c>
      <c r="E92" s="147">
        <v>13916</v>
      </c>
      <c r="F92" s="180">
        <v>5.87</v>
      </c>
      <c r="G92" s="181">
        <v>6.59E-2</v>
      </c>
      <c r="H92" s="31">
        <v>1</v>
      </c>
      <c r="I92" s="32"/>
      <c r="J92" s="32"/>
      <c r="K92" s="33">
        <v>1.4</v>
      </c>
      <c r="L92" s="33">
        <v>1.68</v>
      </c>
      <c r="M92" s="33">
        <v>2.23</v>
      </c>
      <c r="N92" s="34">
        <v>2.57</v>
      </c>
      <c r="O92" s="150"/>
      <c r="P92" s="36"/>
      <c r="Q92" s="180" t="e">
        <f t="shared" si="20"/>
        <v>#DIV/0!</v>
      </c>
    </row>
    <row r="93" spans="1:17" ht="60" hidden="1" customHeight="1" x14ac:dyDescent="0.25">
      <c r="A93" s="27"/>
      <c r="B93" s="133">
        <v>64</v>
      </c>
      <c r="C93" s="89" t="s">
        <v>1004</v>
      </c>
      <c r="D93" s="93" t="s">
        <v>375</v>
      </c>
      <c r="E93" s="147">
        <v>13916</v>
      </c>
      <c r="F93" s="180">
        <v>7.66</v>
      </c>
      <c r="G93" s="181">
        <v>0.1106</v>
      </c>
      <c r="H93" s="31">
        <v>1</v>
      </c>
      <c r="I93" s="32"/>
      <c r="J93" s="32"/>
      <c r="K93" s="33">
        <v>1.4</v>
      </c>
      <c r="L93" s="33">
        <v>1.68</v>
      </c>
      <c r="M93" s="33">
        <v>2.23</v>
      </c>
      <c r="N93" s="34">
        <v>2.57</v>
      </c>
      <c r="O93" s="150"/>
      <c r="P93" s="36"/>
      <c r="Q93" s="180" t="e">
        <f t="shared" si="20"/>
        <v>#DIV/0!</v>
      </c>
    </row>
    <row r="94" spans="1:17" ht="60" hidden="1" customHeight="1" x14ac:dyDescent="0.25">
      <c r="A94" s="27"/>
      <c r="B94" s="133">
        <v>65</v>
      </c>
      <c r="C94" s="89" t="s">
        <v>1005</v>
      </c>
      <c r="D94" s="170" t="s">
        <v>377</v>
      </c>
      <c r="E94" s="147">
        <v>13916</v>
      </c>
      <c r="F94" s="180">
        <v>8.57</v>
      </c>
      <c r="G94" s="181">
        <v>0.15079999999999999</v>
      </c>
      <c r="H94" s="31">
        <v>1</v>
      </c>
      <c r="I94" s="32"/>
      <c r="J94" s="32"/>
      <c r="K94" s="81">
        <v>1.4</v>
      </c>
      <c r="L94" s="81">
        <v>1.68</v>
      </c>
      <c r="M94" s="81">
        <v>2.23</v>
      </c>
      <c r="N94" s="82">
        <v>2.57</v>
      </c>
      <c r="O94" s="150"/>
      <c r="P94" s="36"/>
      <c r="Q94" s="180" t="e">
        <f t="shared" si="20"/>
        <v>#DIV/0!</v>
      </c>
    </row>
    <row r="95" spans="1:17" s="169" customFormat="1" ht="60" hidden="1" customHeight="1" x14ac:dyDescent="0.25">
      <c r="A95" s="27"/>
      <c r="B95" s="133">
        <v>66</v>
      </c>
      <c r="C95" s="89" t="s">
        <v>1006</v>
      </c>
      <c r="D95" s="170" t="s">
        <v>379</v>
      </c>
      <c r="E95" s="147">
        <v>13916</v>
      </c>
      <c r="F95" s="180">
        <v>9.65</v>
      </c>
      <c r="G95" s="181">
        <v>0.14910000000000001</v>
      </c>
      <c r="H95" s="31">
        <v>1</v>
      </c>
      <c r="I95" s="32"/>
      <c r="J95" s="32"/>
      <c r="K95" s="81">
        <v>1.4</v>
      </c>
      <c r="L95" s="81">
        <v>1.68</v>
      </c>
      <c r="M95" s="81">
        <v>2.23</v>
      </c>
      <c r="N95" s="82">
        <v>2.57</v>
      </c>
      <c r="O95" s="150"/>
      <c r="P95" s="36"/>
      <c r="Q95" s="180" t="e">
        <f t="shared" si="20"/>
        <v>#DIV/0!</v>
      </c>
    </row>
    <row r="96" spans="1:17" s="169" customFormat="1" ht="60" hidden="1" customHeight="1" x14ac:dyDescent="0.25">
      <c r="A96" s="27"/>
      <c r="B96" s="133">
        <v>67</v>
      </c>
      <c r="C96" s="89" t="s">
        <v>1007</v>
      </c>
      <c r="D96" s="170" t="s">
        <v>381</v>
      </c>
      <c r="E96" s="147">
        <v>13916</v>
      </c>
      <c r="F96" s="180">
        <v>10.57</v>
      </c>
      <c r="G96" s="181">
        <v>0.2235</v>
      </c>
      <c r="H96" s="31">
        <v>1</v>
      </c>
      <c r="I96" s="32"/>
      <c r="J96" s="32"/>
      <c r="K96" s="81">
        <v>1.4</v>
      </c>
      <c r="L96" s="81">
        <v>1.68</v>
      </c>
      <c r="M96" s="81">
        <v>2.23</v>
      </c>
      <c r="N96" s="82">
        <v>2.57</v>
      </c>
      <c r="O96" s="150"/>
      <c r="P96" s="36"/>
      <c r="Q96" s="180" t="e">
        <f t="shared" si="20"/>
        <v>#DIV/0!</v>
      </c>
    </row>
    <row r="97" spans="1:17" s="169" customFormat="1" ht="60" hidden="1" customHeight="1" x14ac:dyDescent="0.25">
      <c r="A97" s="27"/>
      <c r="B97" s="133">
        <v>68</v>
      </c>
      <c r="C97" s="89" t="s">
        <v>1008</v>
      </c>
      <c r="D97" s="182" t="s">
        <v>383</v>
      </c>
      <c r="E97" s="147">
        <v>13916</v>
      </c>
      <c r="F97" s="180">
        <v>13.5</v>
      </c>
      <c r="G97" s="181">
        <v>9.9900000000000003E-2</v>
      </c>
      <c r="H97" s="31">
        <v>1</v>
      </c>
      <c r="I97" s="32"/>
      <c r="J97" s="32"/>
      <c r="K97" s="81">
        <v>1.4</v>
      </c>
      <c r="L97" s="81">
        <v>1.68</v>
      </c>
      <c r="M97" s="81">
        <v>2.23</v>
      </c>
      <c r="N97" s="82">
        <v>2.57</v>
      </c>
      <c r="O97" s="150"/>
      <c r="P97" s="36"/>
      <c r="Q97" s="180" t="e">
        <f t="shared" si="20"/>
        <v>#DIV/0!</v>
      </c>
    </row>
    <row r="98" spans="1:17" s="169" customFormat="1" ht="60" hidden="1" customHeight="1" x14ac:dyDescent="0.25">
      <c r="A98" s="27"/>
      <c r="B98" s="133">
        <v>69</v>
      </c>
      <c r="C98" s="89" t="s">
        <v>1009</v>
      </c>
      <c r="D98" s="182" t="s">
        <v>385</v>
      </c>
      <c r="E98" s="147">
        <v>13916</v>
      </c>
      <c r="F98" s="180">
        <v>16.03</v>
      </c>
      <c r="G98" s="181">
        <v>8.4900000000000003E-2</v>
      </c>
      <c r="H98" s="31">
        <v>1</v>
      </c>
      <c r="I98" s="32"/>
      <c r="J98" s="32"/>
      <c r="K98" s="81">
        <v>1.4</v>
      </c>
      <c r="L98" s="81">
        <v>1.68</v>
      </c>
      <c r="M98" s="81">
        <v>2.23</v>
      </c>
      <c r="N98" s="82">
        <v>2.57</v>
      </c>
      <c r="O98" s="150"/>
      <c r="P98" s="36"/>
      <c r="Q98" s="180" t="e">
        <f t="shared" si="20"/>
        <v>#DIV/0!</v>
      </c>
    </row>
    <row r="99" spans="1:17" s="169" customFormat="1" ht="60" hidden="1" customHeight="1" x14ac:dyDescent="0.25">
      <c r="A99" s="27"/>
      <c r="B99" s="133">
        <v>70</v>
      </c>
      <c r="C99" s="89" t="s">
        <v>1010</v>
      </c>
      <c r="D99" s="91" t="s">
        <v>387</v>
      </c>
      <c r="E99" s="183">
        <v>13916</v>
      </c>
      <c r="F99" s="180">
        <v>20.54</v>
      </c>
      <c r="G99" s="181">
        <v>5.6399999999999999E-2</v>
      </c>
      <c r="H99" s="31">
        <v>1</v>
      </c>
      <c r="I99" s="32"/>
      <c r="J99" s="32"/>
      <c r="K99" s="81">
        <v>1.4</v>
      </c>
      <c r="L99" s="81">
        <v>1.68</v>
      </c>
      <c r="M99" s="81">
        <v>2.23</v>
      </c>
      <c r="N99" s="82">
        <v>2.57</v>
      </c>
      <c r="O99" s="150"/>
      <c r="P99" s="36"/>
      <c r="Q99" s="180" t="e">
        <f t="shared" si="20"/>
        <v>#DIV/0!</v>
      </c>
    </row>
    <row r="100" spans="1:17" s="169" customFormat="1" ht="60" hidden="1" customHeight="1" x14ac:dyDescent="0.25">
      <c r="A100" s="27"/>
      <c r="B100" s="133">
        <v>71</v>
      </c>
      <c r="C100" s="89" t="s">
        <v>1011</v>
      </c>
      <c r="D100" s="91" t="s">
        <v>389</v>
      </c>
      <c r="E100" s="183">
        <v>13916</v>
      </c>
      <c r="F100" s="180">
        <v>27.22</v>
      </c>
      <c r="G100" s="181">
        <v>2.8199999999999999E-2</v>
      </c>
      <c r="H100" s="31">
        <v>1</v>
      </c>
      <c r="I100" s="32"/>
      <c r="J100" s="32"/>
      <c r="K100" s="81">
        <v>1.4</v>
      </c>
      <c r="L100" s="81">
        <v>1.68</v>
      </c>
      <c r="M100" s="81">
        <v>2.23</v>
      </c>
      <c r="N100" s="82">
        <v>2.57</v>
      </c>
      <c r="O100" s="150"/>
      <c r="P100" s="36"/>
      <c r="Q100" s="180" t="e">
        <f t="shared" si="20"/>
        <v>#DIV/0!</v>
      </c>
    </row>
    <row r="101" spans="1:17" s="169" customFormat="1" ht="60" hidden="1" customHeight="1" x14ac:dyDescent="0.25">
      <c r="A101" s="27"/>
      <c r="B101" s="133">
        <v>72</v>
      </c>
      <c r="C101" s="27" t="s">
        <v>1012</v>
      </c>
      <c r="D101" s="90" t="s">
        <v>391</v>
      </c>
      <c r="E101" s="183">
        <v>13916</v>
      </c>
      <c r="F101" s="180">
        <v>34.01</v>
      </c>
      <c r="G101" s="181">
        <v>5.8400000000000001E-2</v>
      </c>
      <c r="H101" s="31"/>
      <c r="I101" s="32"/>
      <c r="J101" s="32"/>
      <c r="K101" s="81"/>
      <c r="L101" s="81"/>
      <c r="M101" s="81"/>
      <c r="N101" s="82"/>
      <c r="O101" s="150"/>
      <c r="P101" s="36"/>
      <c r="Q101" s="180" t="e">
        <f t="shared" si="20"/>
        <v>#DIV/0!</v>
      </c>
    </row>
    <row r="102" spans="1:17" s="169" customFormat="1" ht="60" hidden="1" customHeight="1" x14ac:dyDescent="0.25">
      <c r="A102" s="27"/>
      <c r="B102" s="133">
        <v>73</v>
      </c>
      <c r="C102" s="27" t="s">
        <v>1013</v>
      </c>
      <c r="D102" s="90" t="s">
        <v>393</v>
      </c>
      <c r="E102" s="183">
        <v>13916</v>
      </c>
      <c r="F102" s="180">
        <v>56.65</v>
      </c>
      <c r="G102" s="181">
        <v>2.3E-3</v>
      </c>
      <c r="H102" s="31"/>
      <c r="I102" s="32"/>
      <c r="J102" s="32"/>
      <c r="K102" s="81"/>
      <c r="L102" s="81"/>
      <c r="M102" s="81"/>
      <c r="N102" s="82"/>
      <c r="O102" s="150"/>
      <c r="P102" s="36"/>
      <c r="Q102" s="180" t="e">
        <f t="shared" si="20"/>
        <v>#DIV/0!</v>
      </c>
    </row>
    <row r="103" spans="1:17" s="169" customFormat="1" ht="15.75" hidden="1" customHeight="1" x14ac:dyDescent="0.25">
      <c r="A103" s="27"/>
      <c r="B103" s="133">
        <v>74</v>
      </c>
      <c r="C103" s="55" t="s">
        <v>1014</v>
      </c>
      <c r="D103" s="93" t="s">
        <v>395</v>
      </c>
      <c r="E103" s="147">
        <v>13916</v>
      </c>
      <c r="F103" s="43">
        <v>0.74</v>
      </c>
      <c r="G103" s="148"/>
      <c r="H103" s="31">
        <v>1</v>
      </c>
      <c r="I103" s="32"/>
      <c r="J103" s="32"/>
      <c r="K103" s="33">
        <v>1.4</v>
      </c>
      <c r="L103" s="33">
        <v>1.68</v>
      </c>
      <c r="M103" s="33">
        <v>2.23</v>
      </c>
      <c r="N103" s="34">
        <v>2.57</v>
      </c>
      <c r="O103" s="150">
        <v>0</v>
      </c>
      <c r="P103" s="149">
        <f>SUM(O103*E103*F103*H103*L103*$P$10)</f>
        <v>0</v>
      </c>
      <c r="Q103" s="180" t="e">
        <f t="shared" si="20"/>
        <v>#DIV/0!</v>
      </c>
    </row>
    <row r="104" spans="1:17" s="169" customFormat="1" ht="15.75" hidden="1" customHeight="1" x14ac:dyDescent="0.25">
      <c r="A104" s="27"/>
      <c r="B104" s="133">
        <v>75</v>
      </c>
      <c r="C104" s="55" t="s">
        <v>1015</v>
      </c>
      <c r="D104" s="93" t="s">
        <v>397</v>
      </c>
      <c r="E104" s="147">
        <v>13916</v>
      </c>
      <c r="F104" s="43">
        <v>1.44</v>
      </c>
      <c r="G104" s="148"/>
      <c r="H104" s="31">
        <v>1</v>
      </c>
      <c r="I104" s="32"/>
      <c r="J104" s="32"/>
      <c r="K104" s="33">
        <v>1.4</v>
      </c>
      <c r="L104" s="33">
        <v>1.68</v>
      </c>
      <c r="M104" s="33">
        <v>2.23</v>
      </c>
      <c r="N104" s="34">
        <v>2.57</v>
      </c>
      <c r="O104" s="150">
        <v>0</v>
      </c>
      <c r="P104" s="149">
        <f>SUM(O104*E104*F104*H104*L104*$P$10)</f>
        <v>0</v>
      </c>
      <c r="Q104" s="180" t="e">
        <f t="shared" si="20"/>
        <v>#DIV/0!</v>
      </c>
    </row>
    <row r="105" spans="1:17" s="169" customFormat="1" ht="15.75" hidden="1" customHeight="1" x14ac:dyDescent="0.25">
      <c r="A105" s="27"/>
      <c r="B105" s="133">
        <v>76</v>
      </c>
      <c r="C105" s="55" t="s">
        <v>1016</v>
      </c>
      <c r="D105" s="93" t="s">
        <v>399</v>
      </c>
      <c r="E105" s="147">
        <v>13916</v>
      </c>
      <c r="F105" s="43">
        <v>2.2200000000000002</v>
      </c>
      <c r="G105" s="148"/>
      <c r="H105" s="31">
        <v>1</v>
      </c>
      <c r="I105" s="32"/>
      <c r="J105" s="32"/>
      <c r="K105" s="33">
        <v>1.4</v>
      </c>
      <c r="L105" s="33">
        <v>1.68</v>
      </c>
      <c r="M105" s="33">
        <v>2.23</v>
      </c>
      <c r="N105" s="34">
        <v>2.57</v>
      </c>
      <c r="O105" s="150">
        <v>0</v>
      </c>
      <c r="P105" s="149">
        <f>SUM(O105*E105*F105*H105*L105*$P$10)</f>
        <v>0</v>
      </c>
      <c r="Q105" s="180" t="e">
        <f t="shared" si="20"/>
        <v>#DIV/0!</v>
      </c>
    </row>
    <row r="106" spans="1:17" s="169" customFormat="1" ht="15.75" hidden="1" customHeight="1" x14ac:dyDescent="0.25">
      <c r="A106" s="27"/>
      <c r="B106" s="133">
        <v>77</v>
      </c>
      <c r="C106" s="55" t="s">
        <v>1017</v>
      </c>
      <c r="D106" s="170" t="s">
        <v>401</v>
      </c>
      <c r="E106" s="147">
        <v>13916</v>
      </c>
      <c r="F106" s="43">
        <v>2.93</v>
      </c>
      <c r="G106" s="148"/>
      <c r="H106" s="31">
        <v>1</v>
      </c>
      <c r="I106" s="32"/>
      <c r="J106" s="32"/>
      <c r="K106" s="33">
        <v>1.4</v>
      </c>
      <c r="L106" s="33">
        <v>1.68</v>
      </c>
      <c r="M106" s="33">
        <v>2.23</v>
      </c>
      <c r="N106" s="34">
        <v>2.57</v>
      </c>
      <c r="O106" s="150"/>
      <c r="P106" s="149"/>
      <c r="Q106" s="180" t="e">
        <f t="shared" si="20"/>
        <v>#DIV/0!</v>
      </c>
    </row>
    <row r="107" spans="1:17" s="169" customFormat="1" ht="15.75" hidden="1" customHeight="1" x14ac:dyDescent="0.25">
      <c r="A107" s="27"/>
      <c r="B107" s="133">
        <v>78</v>
      </c>
      <c r="C107" s="55" t="s">
        <v>1018</v>
      </c>
      <c r="D107" s="170" t="s">
        <v>403</v>
      </c>
      <c r="E107" s="147">
        <v>13916</v>
      </c>
      <c r="F107" s="31">
        <v>3.14</v>
      </c>
      <c r="G107" s="148"/>
      <c r="H107" s="31">
        <v>1</v>
      </c>
      <c r="I107" s="32"/>
      <c r="J107" s="32"/>
      <c r="K107" s="33">
        <v>1.4</v>
      </c>
      <c r="L107" s="33">
        <v>1.68</v>
      </c>
      <c r="M107" s="33">
        <v>2.23</v>
      </c>
      <c r="N107" s="34">
        <v>2.57</v>
      </c>
      <c r="O107" s="150"/>
      <c r="P107" s="149"/>
      <c r="Q107" s="180" t="e">
        <f t="shared" si="20"/>
        <v>#DIV/0!</v>
      </c>
    </row>
    <row r="108" spans="1:17" s="169" customFormat="1" ht="15.75" hidden="1" customHeight="1" x14ac:dyDescent="0.25">
      <c r="A108" s="27"/>
      <c r="B108" s="133">
        <v>79</v>
      </c>
      <c r="C108" s="55" t="s">
        <v>1019</v>
      </c>
      <c r="D108" s="170" t="s">
        <v>405</v>
      </c>
      <c r="E108" s="147">
        <v>13916</v>
      </c>
      <c r="F108" s="43">
        <v>3.8</v>
      </c>
      <c r="G108" s="148"/>
      <c r="H108" s="31">
        <v>1</v>
      </c>
      <c r="I108" s="32"/>
      <c r="J108" s="32"/>
      <c r="K108" s="33">
        <v>1.4</v>
      </c>
      <c r="L108" s="33">
        <v>1.68</v>
      </c>
      <c r="M108" s="33">
        <v>2.23</v>
      </c>
      <c r="N108" s="34">
        <v>2.57</v>
      </c>
      <c r="O108" s="150"/>
      <c r="P108" s="149"/>
      <c r="Q108" s="180" t="e">
        <f t="shared" si="20"/>
        <v>#DIV/0!</v>
      </c>
    </row>
    <row r="109" spans="1:17" s="169" customFormat="1" ht="15.75" hidden="1" customHeight="1" x14ac:dyDescent="0.25">
      <c r="A109" s="27"/>
      <c r="B109" s="133">
        <v>80</v>
      </c>
      <c r="C109" s="55" t="s">
        <v>1020</v>
      </c>
      <c r="D109" s="170" t="s">
        <v>407</v>
      </c>
      <c r="E109" s="147">
        <v>13916</v>
      </c>
      <c r="F109" s="43">
        <v>4.7</v>
      </c>
      <c r="G109" s="148"/>
      <c r="H109" s="31">
        <v>1</v>
      </c>
      <c r="I109" s="32"/>
      <c r="J109" s="32"/>
      <c r="K109" s="33">
        <v>1.4</v>
      </c>
      <c r="L109" s="33">
        <v>1.68</v>
      </c>
      <c r="M109" s="33">
        <v>2.23</v>
      </c>
      <c r="N109" s="34">
        <v>2.57</v>
      </c>
      <c r="O109" s="150"/>
      <c r="P109" s="149"/>
      <c r="Q109" s="180" t="e">
        <f t="shared" si="20"/>
        <v>#DIV/0!</v>
      </c>
    </row>
    <row r="110" spans="1:17" s="169" customFormat="1" ht="30.75" hidden="1" customHeight="1" x14ac:dyDescent="0.25">
      <c r="A110" s="27"/>
      <c r="B110" s="133">
        <v>81</v>
      </c>
      <c r="C110" s="55" t="s">
        <v>1021</v>
      </c>
      <c r="D110" s="170" t="s">
        <v>409</v>
      </c>
      <c r="E110" s="147">
        <v>13916</v>
      </c>
      <c r="F110" s="43">
        <v>26.65</v>
      </c>
      <c r="G110" s="148"/>
      <c r="H110" s="31">
        <v>1</v>
      </c>
      <c r="I110" s="32"/>
      <c r="J110" s="32"/>
      <c r="K110" s="33">
        <v>1.4</v>
      </c>
      <c r="L110" s="33">
        <v>1.68</v>
      </c>
      <c r="M110" s="33">
        <v>2.23</v>
      </c>
      <c r="N110" s="34">
        <v>2.57</v>
      </c>
      <c r="O110" s="150"/>
      <c r="P110" s="149"/>
      <c r="Q110" s="180" t="e">
        <f t="shared" si="20"/>
        <v>#DIV/0!</v>
      </c>
    </row>
    <row r="111" spans="1:17" s="169" customFormat="1" ht="30" hidden="1" customHeight="1" x14ac:dyDescent="0.25">
      <c r="A111" s="27"/>
      <c r="B111" s="133">
        <v>82</v>
      </c>
      <c r="C111" s="55" t="s">
        <v>1022</v>
      </c>
      <c r="D111" s="170" t="s">
        <v>1023</v>
      </c>
      <c r="E111" s="147">
        <v>13916</v>
      </c>
      <c r="F111" s="31">
        <v>4.09</v>
      </c>
      <c r="G111" s="148">
        <v>0.78380000000000005</v>
      </c>
      <c r="H111" s="31">
        <v>1</v>
      </c>
      <c r="I111" s="32"/>
      <c r="J111" s="32"/>
      <c r="K111" s="33">
        <v>1.4</v>
      </c>
      <c r="L111" s="33">
        <v>1.68</v>
      </c>
      <c r="M111" s="33">
        <v>2.23</v>
      </c>
      <c r="N111" s="34">
        <v>2.57</v>
      </c>
      <c r="O111" s="150"/>
      <c r="P111" s="149"/>
      <c r="Q111" s="180" t="e">
        <f t="shared" si="20"/>
        <v>#DIV/0!</v>
      </c>
    </row>
    <row r="112" spans="1:17" s="169" customFormat="1" ht="30" hidden="1" customHeight="1" x14ac:dyDescent="0.25">
      <c r="A112" s="27"/>
      <c r="B112" s="133">
        <v>83</v>
      </c>
      <c r="C112" s="55" t="s">
        <v>1024</v>
      </c>
      <c r="D112" s="170" t="s">
        <v>413</v>
      </c>
      <c r="E112" s="147">
        <v>13916</v>
      </c>
      <c r="F112" s="31">
        <v>4.96</v>
      </c>
      <c r="G112" s="148">
        <v>0.82640000000000002</v>
      </c>
      <c r="H112" s="31">
        <v>1</v>
      </c>
      <c r="I112" s="32"/>
      <c r="J112" s="32"/>
      <c r="K112" s="33">
        <v>1.4</v>
      </c>
      <c r="L112" s="33">
        <v>1.68</v>
      </c>
      <c r="M112" s="33">
        <v>2.23</v>
      </c>
      <c r="N112" s="34">
        <v>2.57</v>
      </c>
      <c r="O112" s="150"/>
      <c r="P112" s="149"/>
      <c r="Q112" s="180" t="e">
        <f t="shared" si="20"/>
        <v>#DIV/0!</v>
      </c>
    </row>
    <row r="113" spans="1:17" s="169" customFormat="1" ht="30" hidden="1" customHeight="1" x14ac:dyDescent="0.25">
      <c r="A113" s="27"/>
      <c r="B113" s="133">
        <v>84</v>
      </c>
      <c r="C113" s="55" t="s">
        <v>1025</v>
      </c>
      <c r="D113" s="170" t="s">
        <v>415</v>
      </c>
      <c r="E113" s="147">
        <v>13916</v>
      </c>
      <c r="F113" s="43">
        <v>13.27</v>
      </c>
      <c r="G113" s="148">
        <v>0.31859999999999999</v>
      </c>
      <c r="H113" s="31">
        <v>1</v>
      </c>
      <c r="I113" s="32"/>
      <c r="J113" s="32"/>
      <c r="K113" s="33">
        <v>1.4</v>
      </c>
      <c r="L113" s="33">
        <v>1.68</v>
      </c>
      <c r="M113" s="33">
        <v>2.23</v>
      </c>
      <c r="N113" s="34">
        <v>2.57</v>
      </c>
      <c r="O113" s="150"/>
      <c r="P113" s="149"/>
      <c r="Q113" s="180" t="e">
        <f t="shared" si="20"/>
        <v>#DIV/0!</v>
      </c>
    </row>
    <row r="114" spans="1:17" s="169" customFormat="1" ht="30" hidden="1" customHeight="1" x14ac:dyDescent="0.25">
      <c r="A114" s="27"/>
      <c r="B114" s="133">
        <v>85</v>
      </c>
      <c r="C114" s="55" t="s">
        <v>1026</v>
      </c>
      <c r="D114" s="170" t="s">
        <v>417</v>
      </c>
      <c r="E114" s="147">
        <v>13916</v>
      </c>
      <c r="F114" s="43">
        <v>25.33</v>
      </c>
      <c r="G114" s="148">
        <v>0.16689999999999999</v>
      </c>
      <c r="H114" s="31">
        <v>1</v>
      </c>
      <c r="I114" s="32"/>
      <c r="J114" s="32"/>
      <c r="K114" s="33">
        <v>1.4</v>
      </c>
      <c r="L114" s="33">
        <v>1.68</v>
      </c>
      <c r="M114" s="33">
        <v>2.23</v>
      </c>
      <c r="N114" s="34">
        <v>2.57</v>
      </c>
      <c r="O114" s="150"/>
      <c r="P114" s="150"/>
      <c r="Q114" s="180" t="e">
        <f t="shared" si="20"/>
        <v>#DIV/0!</v>
      </c>
    </row>
    <row r="115" spans="1:17" s="169" customFormat="1" ht="45" hidden="1" customHeight="1" x14ac:dyDescent="0.25">
      <c r="A115" s="27"/>
      <c r="B115" s="133">
        <v>86</v>
      </c>
      <c r="C115" s="55" t="s">
        <v>1027</v>
      </c>
      <c r="D115" s="91" t="s">
        <v>1028</v>
      </c>
      <c r="E115" s="147">
        <v>13916</v>
      </c>
      <c r="F115" s="180">
        <v>0.15</v>
      </c>
      <c r="G115" s="148"/>
      <c r="H115" s="31">
        <v>1</v>
      </c>
      <c r="I115" s="32"/>
      <c r="J115" s="32"/>
      <c r="K115" s="33">
        <v>1.4</v>
      </c>
      <c r="L115" s="33">
        <v>1.68</v>
      </c>
      <c r="M115" s="33">
        <v>2.23</v>
      </c>
      <c r="N115" s="34">
        <v>2.57</v>
      </c>
      <c r="O115" s="150"/>
      <c r="P115" s="150"/>
      <c r="Q115" s="180" t="e">
        <f t="shared" si="20"/>
        <v>#DIV/0!</v>
      </c>
    </row>
    <row r="116" spans="1:17" s="169" customFormat="1" ht="45" hidden="1" customHeight="1" x14ac:dyDescent="0.25">
      <c r="A116" s="27"/>
      <c r="B116" s="133">
        <v>87</v>
      </c>
      <c r="C116" s="55" t="s">
        <v>1029</v>
      </c>
      <c r="D116" s="91" t="s">
        <v>1030</v>
      </c>
      <c r="E116" s="147">
        <v>13916</v>
      </c>
      <c r="F116" s="180">
        <v>0.69</v>
      </c>
      <c r="G116" s="148"/>
      <c r="H116" s="31">
        <v>1</v>
      </c>
      <c r="I116" s="32"/>
      <c r="J116" s="32"/>
      <c r="K116" s="33">
        <v>1.4</v>
      </c>
      <c r="L116" s="33">
        <v>1.68</v>
      </c>
      <c r="M116" s="33">
        <v>2.23</v>
      </c>
      <c r="N116" s="34">
        <v>2.57</v>
      </c>
      <c r="O116" s="150"/>
      <c r="P116" s="150"/>
      <c r="Q116" s="180" t="e">
        <f t="shared" si="20"/>
        <v>#DIV/0!</v>
      </c>
    </row>
    <row r="117" spans="1:17" s="169" customFormat="1" ht="45" hidden="1" customHeight="1" x14ac:dyDescent="0.25">
      <c r="A117" s="27"/>
      <c r="B117" s="133">
        <v>88</v>
      </c>
      <c r="C117" s="55" t="s">
        <v>1031</v>
      </c>
      <c r="D117" s="91" t="s">
        <v>1032</v>
      </c>
      <c r="E117" s="147">
        <v>13916</v>
      </c>
      <c r="F117" s="180">
        <v>1.57</v>
      </c>
      <c r="G117" s="148"/>
      <c r="H117" s="31">
        <v>1</v>
      </c>
      <c r="I117" s="32"/>
      <c r="J117" s="32"/>
      <c r="K117" s="33">
        <v>1.4</v>
      </c>
      <c r="L117" s="33">
        <v>1.68</v>
      </c>
      <c r="M117" s="33">
        <v>2.23</v>
      </c>
      <c r="N117" s="34">
        <v>2.57</v>
      </c>
      <c r="O117" s="150"/>
      <c r="P117" s="150"/>
      <c r="Q117" s="180" t="e">
        <f t="shared" si="20"/>
        <v>#DIV/0!</v>
      </c>
    </row>
    <row r="118" spans="1:17" s="169" customFormat="1" ht="45" hidden="1" customHeight="1" x14ac:dyDescent="0.25">
      <c r="A118" s="27"/>
      <c r="B118" s="133">
        <v>89</v>
      </c>
      <c r="C118" s="55" t="s">
        <v>1033</v>
      </c>
      <c r="D118" s="91" t="s">
        <v>1034</v>
      </c>
      <c r="E118" s="147">
        <v>13916</v>
      </c>
      <c r="F118" s="180">
        <v>2.82</v>
      </c>
      <c r="G118" s="148"/>
      <c r="H118" s="31">
        <v>1</v>
      </c>
      <c r="I118" s="32"/>
      <c r="J118" s="32"/>
      <c r="K118" s="33">
        <v>1.4</v>
      </c>
      <c r="L118" s="33">
        <v>1.68</v>
      </c>
      <c r="M118" s="33">
        <v>2.23</v>
      </c>
      <c r="N118" s="34">
        <v>2.57</v>
      </c>
      <c r="O118" s="150"/>
      <c r="P118" s="150"/>
      <c r="Q118" s="180" t="e">
        <f t="shared" si="20"/>
        <v>#DIV/0!</v>
      </c>
    </row>
    <row r="119" spans="1:17" s="169" customFormat="1" ht="45" hidden="1" customHeight="1" x14ac:dyDescent="0.25">
      <c r="A119" s="27"/>
      <c r="B119" s="133">
        <v>90</v>
      </c>
      <c r="C119" s="55" t="s">
        <v>1035</v>
      </c>
      <c r="D119" s="170" t="s">
        <v>431</v>
      </c>
      <c r="E119" s="147">
        <v>13916</v>
      </c>
      <c r="F119" s="180">
        <v>0.31</v>
      </c>
      <c r="G119" s="181">
        <v>0.51060000000000005</v>
      </c>
      <c r="H119" s="31">
        <v>1</v>
      </c>
      <c r="I119" s="32"/>
      <c r="J119" s="32"/>
      <c r="K119" s="33">
        <v>1.4</v>
      </c>
      <c r="L119" s="33">
        <v>1.68</v>
      </c>
      <c r="M119" s="33">
        <v>2.23</v>
      </c>
      <c r="N119" s="34">
        <v>2.57</v>
      </c>
      <c r="O119" s="150"/>
      <c r="P119" s="36"/>
      <c r="Q119" s="180" t="e">
        <f t="shared" si="20"/>
        <v>#DIV/0!</v>
      </c>
    </row>
    <row r="120" spans="1:17" s="169" customFormat="1" ht="45" hidden="1" customHeight="1" x14ac:dyDescent="0.25">
      <c r="A120" s="27"/>
      <c r="B120" s="133">
        <v>91</v>
      </c>
      <c r="C120" s="55" t="s">
        <v>1036</v>
      </c>
      <c r="D120" s="170" t="s">
        <v>433</v>
      </c>
      <c r="E120" s="147">
        <v>13916</v>
      </c>
      <c r="F120" s="180">
        <v>1.36</v>
      </c>
      <c r="G120" s="181">
        <v>0.51060000000000005</v>
      </c>
      <c r="H120" s="31">
        <v>1</v>
      </c>
      <c r="I120" s="32"/>
      <c r="J120" s="32"/>
      <c r="K120" s="33">
        <v>1.4</v>
      </c>
      <c r="L120" s="33">
        <v>1.68</v>
      </c>
      <c r="M120" s="33">
        <v>2.23</v>
      </c>
      <c r="N120" s="34">
        <v>2.57</v>
      </c>
      <c r="O120" s="150"/>
      <c r="P120" s="36"/>
      <c r="Q120" s="180" t="e">
        <f t="shared" si="20"/>
        <v>#DIV/0!</v>
      </c>
    </row>
    <row r="121" spans="1:17" s="169" customFormat="1" ht="45" hidden="1" customHeight="1" x14ac:dyDescent="0.25">
      <c r="A121" s="27"/>
      <c r="B121" s="133">
        <v>92</v>
      </c>
      <c r="C121" s="55" t="s">
        <v>1037</v>
      </c>
      <c r="D121" s="170" t="s">
        <v>435</v>
      </c>
      <c r="E121" s="147">
        <v>13916</v>
      </c>
      <c r="F121" s="180">
        <v>3.06</v>
      </c>
      <c r="G121" s="181">
        <v>0.51060000000000005</v>
      </c>
      <c r="H121" s="31">
        <v>1</v>
      </c>
      <c r="I121" s="32"/>
      <c r="J121" s="32"/>
      <c r="K121" s="33">
        <v>1.4</v>
      </c>
      <c r="L121" s="33">
        <v>1.68</v>
      </c>
      <c r="M121" s="33">
        <v>2.23</v>
      </c>
      <c r="N121" s="34">
        <v>2.57</v>
      </c>
      <c r="O121" s="150"/>
      <c r="P121" s="36"/>
      <c r="Q121" s="180" t="e">
        <f t="shared" si="20"/>
        <v>#DIV/0!</v>
      </c>
    </row>
    <row r="122" spans="1:17" s="169" customFormat="1" ht="45" hidden="1" customHeight="1" x14ac:dyDescent="0.25">
      <c r="A122" s="27"/>
      <c r="B122" s="133">
        <v>93</v>
      </c>
      <c r="C122" s="55" t="s">
        <v>1038</v>
      </c>
      <c r="D122" s="170" t="s">
        <v>1039</v>
      </c>
      <c r="E122" s="147">
        <v>13916</v>
      </c>
      <c r="F122" s="180">
        <v>5.66</v>
      </c>
      <c r="G122" s="181">
        <v>0.51060000000000005</v>
      </c>
      <c r="H122" s="31">
        <v>1</v>
      </c>
      <c r="I122" s="32"/>
      <c r="J122" s="32"/>
      <c r="K122" s="33">
        <v>1.4</v>
      </c>
      <c r="L122" s="33">
        <v>1.68</v>
      </c>
      <c r="M122" s="33">
        <v>2.23</v>
      </c>
      <c r="N122" s="34">
        <v>2.57</v>
      </c>
      <c r="O122" s="150"/>
      <c r="P122" s="36"/>
      <c r="Q122" s="180" t="e">
        <f t="shared" si="20"/>
        <v>#DIV/0!</v>
      </c>
    </row>
    <row r="123" spans="1:17" s="169" customFormat="1" ht="60" hidden="1" customHeight="1" x14ac:dyDescent="0.25">
      <c r="A123" s="27"/>
      <c r="B123" s="133">
        <v>94</v>
      </c>
      <c r="C123" s="55" t="s">
        <v>1040</v>
      </c>
      <c r="D123" s="170" t="s">
        <v>437</v>
      </c>
      <c r="E123" s="147">
        <v>13916</v>
      </c>
      <c r="F123" s="180">
        <v>4.18</v>
      </c>
      <c r="G123" s="181">
        <v>4.1300000000000003E-2</v>
      </c>
      <c r="H123" s="31">
        <v>1</v>
      </c>
      <c r="I123" s="32"/>
      <c r="J123" s="32"/>
      <c r="K123" s="33">
        <v>1.4</v>
      </c>
      <c r="L123" s="33">
        <v>1.68</v>
      </c>
      <c r="M123" s="33">
        <v>2.23</v>
      </c>
      <c r="N123" s="34">
        <v>2.57</v>
      </c>
      <c r="O123" s="150"/>
      <c r="P123" s="36"/>
      <c r="Q123" s="180" t="e">
        <f t="shared" si="20"/>
        <v>#DIV/0!</v>
      </c>
    </row>
    <row r="124" spans="1:17" s="169" customFormat="1" ht="60" hidden="1" customHeight="1" x14ac:dyDescent="0.25">
      <c r="A124" s="27"/>
      <c r="B124" s="133">
        <v>95</v>
      </c>
      <c r="C124" s="55" t="s">
        <v>1041</v>
      </c>
      <c r="D124" s="170" t="s">
        <v>439</v>
      </c>
      <c r="E124" s="147">
        <v>13916</v>
      </c>
      <c r="F124" s="180">
        <v>5.13</v>
      </c>
      <c r="G124" s="181">
        <v>0.1275</v>
      </c>
      <c r="H124" s="31">
        <v>1</v>
      </c>
      <c r="I124" s="32"/>
      <c r="J124" s="32"/>
      <c r="K124" s="33">
        <v>1.4</v>
      </c>
      <c r="L124" s="33">
        <v>1.68</v>
      </c>
      <c r="M124" s="33">
        <v>2.23</v>
      </c>
      <c r="N124" s="34">
        <v>2.57</v>
      </c>
      <c r="O124" s="150"/>
      <c r="P124" s="36"/>
      <c r="Q124" s="180" t="e">
        <f t="shared" si="20"/>
        <v>#DIV/0!</v>
      </c>
    </row>
    <row r="125" spans="1:17" s="169" customFormat="1" ht="60" hidden="1" customHeight="1" x14ac:dyDescent="0.25">
      <c r="A125" s="27"/>
      <c r="B125" s="133">
        <v>96</v>
      </c>
      <c r="C125" s="55" t="s">
        <v>1042</v>
      </c>
      <c r="D125" s="170" t="s">
        <v>441</v>
      </c>
      <c r="E125" s="147">
        <v>13916</v>
      </c>
      <c r="F125" s="180">
        <v>6.88</v>
      </c>
      <c r="G125" s="181">
        <v>0.2253</v>
      </c>
      <c r="H125" s="31">
        <v>1</v>
      </c>
      <c r="I125" s="32"/>
      <c r="J125" s="32"/>
      <c r="K125" s="33">
        <v>1.4</v>
      </c>
      <c r="L125" s="33">
        <v>1.68</v>
      </c>
      <c r="M125" s="33">
        <v>2.23</v>
      </c>
      <c r="N125" s="34">
        <v>2.57</v>
      </c>
      <c r="O125" s="150"/>
      <c r="P125" s="36"/>
      <c r="Q125" s="180" t="e">
        <f t="shared" si="20"/>
        <v>#DIV/0!</v>
      </c>
    </row>
    <row r="126" spans="1:17" s="169" customFormat="1" ht="60" hidden="1" customHeight="1" x14ac:dyDescent="0.25">
      <c r="A126" s="27"/>
      <c r="B126" s="133">
        <v>97</v>
      </c>
      <c r="C126" s="55" t="s">
        <v>1043</v>
      </c>
      <c r="D126" s="170" t="s">
        <v>443</v>
      </c>
      <c r="E126" s="147">
        <v>13916</v>
      </c>
      <c r="F126" s="180">
        <v>10.029999999999999</v>
      </c>
      <c r="G126" s="181">
        <v>0.31490000000000001</v>
      </c>
      <c r="H126" s="31">
        <v>1</v>
      </c>
      <c r="I126" s="32"/>
      <c r="J126" s="32"/>
      <c r="K126" s="33">
        <v>1.4</v>
      </c>
      <c r="L126" s="33">
        <v>1.68</v>
      </c>
      <c r="M126" s="33">
        <v>2.23</v>
      </c>
      <c r="N126" s="34">
        <v>2.57</v>
      </c>
      <c r="O126" s="150"/>
      <c r="P126" s="36"/>
      <c r="Q126" s="180" t="e">
        <f t="shared" si="20"/>
        <v>#DIV/0!</v>
      </c>
    </row>
    <row r="127" spans="1:17" s="169" customFormat="1" ht="60" hidden="1" customHeight="1" x14ac:dyDescent="0.25">
      <c r="A127" s="27"/>
      <c r="B127" s="133">
        <v>98</v>
      </c>
      <c r="C127" s="55" t="s">
        <v>1044</v>
      </c>
      <c r="D127" s="170" t="s">
        <v>445</v>
      </c>
      <c r="E127" s="147">
        <v>13916</v>
      </c>
      <c r="F127" s="180">
        <v>34.21</v>
      </c>
      <c r="G127" s="181">
        <v>4.1999999999999997E-3</v>
      </c>
      <c r="H127" s="31">
        <v>1</v>
      </c>
      <c r="I127" s="32"/>
      <c r="J127" s="32"/>
      <c r="K127" s="33">
        <v>1.4</v>
      </c>
      <c r="L127" s="33">
        <v>1.68</v>
      </c>
      <c r="M127" s="33">
        <v>2.23</v>
      </c>
      <c r="N127" s="34">
        <v>2.57</v>
      </c>
      <c r="O127" s="150"/>
      <c r="P127" s="36"/>
      <c r="Q127" s="180" t="e">
        <f t="shared" si="20"/>
        <v>#DIV/0!</v>
      </c>
    </row>
    <row r="128" spans="1:17" s="169" customFormat="1" ht="60" hidden="1" customHeight="1" x14ac:dyDescent="0.25">
      <c r="A128" s="27"/>
      <c r="B128" s="133">
        <v>99</v>
      </c>
      <c r="C128" s="55" t="s">
        <v>1045</v>
      </c>
      <c r="D128" s="170" t="s">
        <v>447</v>
      </c>
      <c r="E128" s="147">
        <v>13916</v>
      </c>
      <c r="F128" s="180">
        <v>35</v>
      </c>
      <c r="G128" s="181">
        <v>1.5599999999999999E-2</v>
      </c>
      <c r="H128" s="31">
        <v>1</v>
      </c>
      <c r="I128" s="32"/>
      <c r="J128" s="32"/>
      <c r="K128" s="33">
        <v>1.4</v>
      </c>
      <c r="L128" s="33">
        <v>1.68</v>
      </c>
      <c r="M128" s="33">
        <v>2.23</v>
      </c>
      <c r="N128" s="34">
        <v>2.57</v>
      </c>
      <c r="O128" s="150"/>
      <c r="P128" s="36"/>
      <c r="Q128" s="180" t="e">
        <f t="shared" si="20"/>
        <v>#DIV/0!</v>
      </c>
    </row>
    <row r="129" spans="1:17" s="169" customFormat="1" ht="60" hidden="1" customHeight="1" x14ac:dyDescent="0.25">
      <c r="A129" s="27"/>
      <c r="B129" s="133">
        <v>100</v>
      </c>
      <c r="C129" s="55" t="s">
        <v>1046</v>
      </c>
      <c r="D129" s="170" t="s">
        <v>1047</v>
      </c>
      <c r="E129" s="147">
        <v>13916</v>
      </c>
      <c r="F129" s="180">
        <v>37.1</v>
      </c>
      <c r="G129" s="181">
        <v>4.36E-2</v>
      </c>
      <c r="H129" s="31">
        <v>1</v>
      </c>
      <c r="I129" s="32"/>
      <c r="J129" s="32"/>
      <c r="K129" s="81">
        <v>1.4</v>
      </c>
      <c r="L129" s="81">
        <v>1.68</v>
      </c>
      <c r="M129" s="81">
        <v>2.23</v>
      </c>
      <c r="N129" s="82">
        <v>2.57</v>
      </c>
      <c r="O129" s="150">
        <v>0</v>
      </c>
      <c r="P129" s="36"/>
      <c r="Q129" s="180" t="e">
        <f t="shared" si="20"/>
        <v>#DIV/0!</v>
      </c>
    </row>
    <row r="130" spans="1:17" s="169" customFormat="1" ht="60" hidden="1" customHeight="1" x14ac:dyDescent="0.25">
      <c r="A130" s="27"/>
      <c r="B130" s="133">
        <v>101</v>
      </c>
      <c r="C130" s="55" t="s">
        <v>1048</v>
      </c>
      <c r="D130" s="170" t="s">
        <v>1049</v>
      </c>
      <c r="E130" s="147">
        <v>13916</v>
      </c>
      <c r="F130" s="180">
        <v>39.909999999999997</v>
      </c>
      <c r="G130" s="181">
        <v>7.6499999999999999E-2</v>
      </c>
      <c r="H130" s="31">
        <v>1</v>
      </c>
      <c r="I130" s="32"/>
      <c r="J130" s="32"/>
      <c r="K130" s="81">
        <v>1.4</v>
      </c>
      <c r="L130" s="81">
        <v>1.68</v>
      </c>
      <c r="M130" s="81">
        <v>2.23</v>
      </c>
      <c r="N130" s="82">
        <v>2.57</v>
      </c>
      <c r="O130" s="150">
        <v>0</v>
      </c>
      <c r="P130" s="36"/>
      <c r="Q130" s="180" t="e">
        <f t="shared" si="20"/>
        <v>#DIV/0!</v>
      </c>
    </row>
    <row r="131" spans="1:17" s="169" customFormat="1" ht="15.75" hidden="1" customHeight="1" x14ac:dyDescent="0.25">
      <c r="A131" s="27"/>
      <c r="B131" s="133">
        <v>102</v>
      </c>
      <c r="C131" s="55" t="s">
        <v>1050</v>
      </c>
      <c r="D131" s="170" t="s">
        <v>449</v>
      </c>
      <c r="E131" s="147">
        <v>13916</v>
      </c>
      <c r="F131" s="31">
        <v>2.62</v>
      </c>
      <c r="G131" s="148"/>
      <c r="H131" s="31">
        <v>1</v>
      </c>
      <c r="I131" s="32"/>
      <c r="J131" s="32"/>
      <c r="K131" s="81">
        <v>1.4</v>
      </c>
      <c r="L131" s="81">
        <v>1.68</v>
      </c>
      <c r="M131" s="81">
        <v>2.23</v>
      </c>
      <c r="N131" s="82">
        <v>2.57</v>
      </c>
      <c r="O131" s="150"/>
      <c r="P131" s="149"/>
      <c r="Q131" s="180" t="e">
        <f t="shared" si="20"/>
        <v>#DIV/0!</v>
      </c>
    </row>
    <row r="132" spans="1:17" x14ac:dyDescent="0.25">
      <c r="A132" s="140">
        <v>20</v>
      </c>
      <c r="B132" s="209"/>
      <c r="C132" s="184" t="s">
        <v>1051</v>
      </c>
      <c r="D132" s="178" t="s">
        <v>454</v>
      </c>
      <c r="E132" s="160">
        <v>13916</v>
      </c>
      <c r="F132" s="92"/>
      <c r="G132" s="161"/>
      <c r="H132" s="143"/>
      <c r="I132" s="11"/>
      <c r="J132" s="11"/>
      <c r="K132" s="40">
        <v>1.4</v>
      </c>
      <c r="L132" s="40">
        <v>1.68</v>
      </c>
      <c r="M132" s="40">
        <v>2.23</v>
      </c>
      <c r="N132" s="41">
        <v>2.57</v>
      </c>
      <c r="O132" s="25">
        <f t="shared" ref="O132:P132" si="21">SUM(O133:O138)</f>
        <v>36</v>
      </c>
      <c r="P132" s="25">
        <f t="shared" si="21"/>
        <v>622813.36319999991</v>
      </c>
      <c r="Q132" s="180"/>
    </row>
    <row r="133" spans="1:17" x14ac:dyDescent="0.25">
      <c r="A133" s="27"/>
      <c r="B133" s="133">
        <v>7</v>
      </c>
      <c r="C133" s="55" t="s">
        <v>1052</v>
      </c>
      <c r="D133" s="93" t="s">
        <v>1053</v>
      </c>
      <c r="E133" s="147">
        <v>13916</v>
      </c>
      <c r="F133" s="43">
        <v>0.74</v>
      </c>
      <c r="G133" s="148"/>
      <c r="H133" s="31">
        <v>1</v>
      </c>
      <c r="I133" s="32"/>
      <c r="J133" s="32"/>
      <c r="K133" s="33">
        <v>1.4</v>
      </c>
      <c r="L133" s="33">
        <v>1.68</v>
      </c>
      <c r="M133" s="33">
        <v>2.23</v>
      </c>
      <c r="N133" s="34">
        <v>2.57</v>
      </c>
      <c r="O133" s="150">
        <v>36</v>
      </c>
      <c r="P133" s="149">
        <f t="shared" ref="P133:P138" si="22">SUM(O133*E133*F133*H133*L133*$P$10)</f>
        <v>622813.36319999991</v>
      </c>
      <c r="Q133" s="180">
        <f t="shared" si="20"/>
        <v>17300.371199999998</v>
      </c>
    </row>
    <row r="134" spans="1:17" ht="45" hidden="1" customHeight="1" x14ac:dyDescent="0.25">
      <c r="A134" s="27"/>
      <c r="B134" s="133">
        <v>104</v>
      </c>
      <c r="C134" s="55" t="s">
        <v>1054</v>
      </c>
      <c r="D134" s="93" t="s">
        <v>464</v>
      </c>
      <c r="E134" s="147">
        <v>13916</v>
      </c>
      <c r="F134" s="43">
        <v>1.1200000000000001</v>
      </c>
      <c r="G134" s="148"/>
      <c r="H134" s="31">
        <v>1</v>
      </c>
      <c r="I134" s="32"/>
      <c r="J134" s="32"/>
      <c r="K134" s="33">
        <v>1.4</v>
      </c>
      <c r="L134" s="33">
        <v>1.68</v>
      </c>
      <c r="M134" s="33">
        <v>2.23</v>
      </c>
      <c r="N134" s="34">
        <v>2.57</v>
      </c>
      <c r="O134" s="150"/>
      <c r="P134" s="149">
        <f t="shared" si="22"/>
        <v>0</v>
      </c>
      <c r="Q134" s="180" t="e">
        <f t="shared" si="20"/>
        <v>#DIV/0!</v>
      </c>
    </row>
    <row r="135" spans="1:17" s="169" customFormat="1" ht="45" hidden="1" customHeight="1" x14ac:dyDescent="0.25">
      <c r="A135" s="27"/>
      <c r="B135" s="133">
        <v>105</v>
      </c>
      <c r="C135" s="55" t="s">
        <v>1055</v>
      </c>
      <c r="D135" s="93" t="s">
        <v>466</v>
      </c>
      <c r="E135" s="147">
        <v>13916</v>
      </c>
      <c r="F135" s="43">
        <v>1.66</v>
      </c>
      <c r="G135" s="148"/>
      <c r="H135" s="31">
        <v>1</v>
      </c>
      <c r="I135" s="32"/>
      <c r="J135" s="32"/>
      <c r="K135" s="33">
        <v>1.4</v>
      </c>
      <c r="L135" s="33">
        <v>1.68</v>
      </c>
      <c r="M135" s="33">
        <v>2.23</v>
      </c>
      <c r="N135" s="34">
        <v>2.57</v>
      </c>
      <c r="O135" s="150"/>
      <c r="P135" s="149">
        <f t="shared" si="22"/>
        <v>0</v>
      </c>
      <c r="Q135" s="180" t="e">
        <f t="shared" si="20"/>
        <v>#DIV/0!</v>
      </c>
    </row>
    <row r="136" spans="1:17" ht="45" hidden="1" customHeight="1" x14ac:dyDescent="0.25">
      <c r="A136" s="27"/>
      <c r="B136" s="133">
        <v>106</v>
      </c>
      <c r="C136" s="55" t="s">
        <v>1056</v>
      </c>
      <c r="D136" s="93" t="s">
        <v>468</v>
      </c>
      <c r="E136" s="147">
        <v>13916</v>
      </c>
      <c r="F136" s="79">
        <v>2</v>
      </c>
      <c r="G136" s="148"/>
      <c r="H136" s="31">
        <v>1</v>
      </c>
      <c r="I136" s="32"/>
      <c r="J136" s="32"/>
      <c r="K136" s="33">
        <v>1.4</v>
      </c>
      <c r="L136" s="33">
        <v>1.68</v>
      </c>
      <c r="M136" s="33">
        <v>2.23</v>
      </c>
      <c r="N136" s="34">
        <v>2.57</v>
      </c>
      <c r="O136" s="150"/>
      <c r="P136" s="149">
        <f t="shared" si="22"/>
        <v>0</v>
      </c>
      <c r="Q136" s="180" t="e">
        <f t="shared" si="20"/>
        <v>#DIV/0!</v>
      </c>
    </row>
    <row r="137" spans="1:17" ht="45" hidden="1" customHeight="1" x14ac:dyDescent="0.25">
      <c r="A137" s="27"/>
      <c r="B137" s="133">
        <v>107</v>
      </c>
      <c r="C137" s="55" t="s">
        <v>1057</v>
      </c>
      <c r="D137" s="93" t="s">
        <v>470</v>
      </c>
      <c r="E137" s="147">
        <v>13916</v>
      </c>
      <c r="F137" s="43">
        <v>2.46</v>
      </c>
      <c r="G137" s="148"/>
      <c r="H137" s="31">
        <v>1</v>
      </c>
      <c r="I137" s="32"/>
      <c r="J137" s="32"/>
      <c r="K137" s="33">
        <v>1.4</v>
      </c>
      <c r="L137" s="33">
        <v>1.68</v>
      </c>
      <c r="M137" s="33">
        <v>2.23</v>
      </c>
      <c r="N137" s="34">
        <v>2.57</v>
      </c>
      <c r="O137" s="150"/>
      <c r="P137" s="149">
        <f t="shared" si="22"/>
        <v>0</v>
      </c>
      <c r="Q137" s="180" t="e">
        <f t="shared" si="20"/>
        <v>#DIV/0!</v>
      </c>
    </row>
    <row r="138" spans="1:17" s="169" customFormat="1" ht="15.75" hidden="1" customHeight="1" x14ac:dyDescent="0.25">
      <c r="A138" s="27"/>
      <c r="B138" s="133">
        <v>108</v>
      </c>
      <c r="C138" s="55" t="s">
        <v>1058</v>
      </c>
      <c r="D138" s="93" t="s">
        <v>474</v>
      </c>
      <c r="E138" s="147">
        <v>13916</v>
      </c>
      <c r="F138" s="180">
        <v>51.86</v>
      </c>
      <c r="G138" s="181">
        <v>2.3E-3</v>
      </c>
      <c r="H138" s="31">
        <v>1</v>
      </c>
      <c r="I138" s="32"/>
      <c r="J138" s="32"/>
      <c r="K138" s="33">
        <v>1.4</v>
      </c>
      <c r="L138" s="33">
        <v>1.68</v>
      </c>
      <c r="M138" s="33">
        <v>2.23</v>
      </c>
      <c r="N138" s="34">
        <v>2.57</v>
      </c>
      <c r="O138" s="150"/>
      <c r="P138" s="149">
        <f t="shared" si="22"/>
        <v>0</v>
      </c>
      <c r="Q138" s="180" t="e">
        <f t="shared" si="20"/>
        <v>#DIV/0!</v>
      </c>
    </row>
    <row r="139" spans="1:17" s="169" customFormat="1" ht="15" customHeight="1" x14ac:dyDescent="0.25">
      <c r="A139" s="140">
        <v>21</v>
      </c>
      <c r="B139" s="209"/>
      <c r="C139" s="184" t="s">
        <v>1059</v>
      </c>
      <c r="D139" s="178" t="s">
        <v>475</v>
      </c>
      <c r="E139" s="160">
        <v>13916</v>
      </c>
      <c r="F139" s="92"/>
      <c r="G139" s="161"/>
      <c r="H139" s="143"/>
      <c r="I139" s="11"/>
      <c r="J139" s="11"/>
      <c r="K139" s="40">
        <v>1.4</v>
      </c>
      <c r="L139" s="40">
        <v>1.68</v>
      </c>
      <c r="M139" s="40">
        <v>2.23</v>
      </c>
      <c r="N139" s="41">
        <v>2.57</v>
      </c>
      <c r="O139" s="25">
        <f t="shared" ref="O139:P139" si="23">SUM(O140:O145)</f>
        <v>24</v>
      </c>
      <c r="P139" s="25">
        <f t="shared" si="23"/>
        <v>218826.3168</v>
      </c>
      <c r="Q139" s="180"/>
    </row>
    <row r="140" spans="1:17" s="169" customFormat="1" ht="15.75" customHeight="1" x14ac:dyDescent="0.25">
      <c r="A140" s="27"/>
      <c r="B140" s="133">
        <v>8</v>
      </c>
      <c r="C140" s="55" t="s">
        <v>1060</v>
      </c>
      <c r="D140" s="93" t="s">
        <v>1061</v>
      </c>
      <c r="E140" s="147">
        <v>13916</v>
      </c>
      <c r="F140" s="43">
        <v>0.39</v>
      </c>
      <c r="G140" s="148"/>
      <c r="H140" s="31">
        <v>1</v>
      </c>
      <c r="I140" s="32"/>
      <c r="J140" s="32"/>
      <c r="K140" s="33">
        <v>1.4</v>
      </c>
      <c r="L140" s="33">
        <v>1.68</v>
      </c>
      <c r="M140" s="33">
        <v>2.23</v>
      </c>
      <c r="N140" s="34">
        <v>2.57</v>
      </c>
      <c r="O140" s="150">
        <v>24</v>
      </c>
      <c r="P140" s="149">
        <f t="shared" ref="P140:P145" si="24">SUM(O140*E140*F140*H140*L140*$P$10)</f>
        <v>218826.3168</v>
      </c>
      <c r="Q140" s="180">
        <f t="shared" si="20"/>
        <v>9117.7631999999994</v>
      </c>
    </row>
    <row r="141" spans="1:17" ht="18.75" hidden="1" customHeight="1" x14ac:dyDescent="0.25">
      <c r="A141" s="27"/>
      <c r="B141" s="133">
        <v>110</v>
      </c>
      <c r="C141" s="55" t="s">
        <v>1062</v>
      </c>
      <c r="D141" s="93" t="s">
        <v>477</v>
      </c>
      <c r="E141" s="147">
        <v>13916</v>
      </c>
      <c r="F141" s="180">
        <v>0.67</v>
      </c>
      <c r="G141" s="148"/>
      <c r="H141" s="53">
        <v>0.8</v>
      </c>
      <c r="I141" s="54"/>
      <c r="J141" s="174"/>
      <c r="K141" s="33">
        <v>1.4</v>
      </c>
      <c r="L141" s="33">
        <v>1.68</v>
      </c>
      <c r="M141" s="33">
        <v>2.23</v>
      </c>
      <c r="N141" s="34">
        <v>2.57</v>
      </c>
      <c r="O141" s="185"/>
      <c r="P141" s="149">
        <f t="shared" si="24"/>
        <v>0</v>
      </c>
      <c r="Q141" s="180" t="e">
        <f t="shared" si="20"/>
        <v>#DIV/0!</v>
      </c>
    </row>
    <row r="142" spans="1:17" s="169" customFormat="1" ht="15.75" hidden="1" customHeight="1" x14ac:dyDescent="0.25">
      <c r="A142" s="27"/>
      <c r="B142" s="133">
        <v>111</v>
      </c>
      <c r="C142" s="55" t="s">
        <v>1063</v>
      </c>
      <c r="D142" s="93" t="s">
        <v>479</v>
      </c>
      <c r="E142" s="147">
        <v>13916</v>
      </c>
      <c r="F142" s="180">
        <v>1.0900000000000001</v>
      </c>
      <c r="G142" s="148"/>
      <c r="H142" s="31">
        <v>1</v>
      </c>
      <c r="I142" s="32"/>
      <c r="J142" s="32"/>
      <c r="K142" s="33">
        <v>1.4</v>
      </c>
      <c r="L142" s="33">
        <v>1.68</v>
      </c>
      <c r="M142" s="33">
        <v>2.23</v>
      </c>
      <c r="N142" s="34">
        <v>2.57</v>
      </c>
      <c r="O142" s="185"/>
      <c r="P142" s="149">
        <f t="shared" si="24"/>
        <v>0</v>
      </c>
      <c r="Q142" s="180" t="e">
        <f t="shared" si="20"/>
        <v>#DIV/0!</v>
      </c>
    </row>
    <row r="143" spans="1:17" ht="18.75" hidden="1" customHeight="1" x14ac:dyDescent="0.25">
      <c r="A143" s="27"/>
      <c r="B143" s="133">
        <v>112</v>
      </c>
      <c r="C143" s="55" t="s">
        <v>1064</v>
      </c>
      <c r="D143" s="93" t="s">
        <v>481</v>
      </c>
      <c r="E143" s="147">
        <v>13916</v>
      </c>
      <c r="F143" s="180">
        <v>1.62</v>
      </c>
      <c r="G143" s="148"/>
      <c r="H143" s="53">
        <v>0.8</v>
      </c>
      <c r="I143" s="54"/>
      <c r="J143" s="50"/>
      <c r="K143" s="33">
        <v>1.4</v>
      </c>
      <c r="L143" s="33">
        <v>1.68</v>
      </c>
      <c r="M143" s="33">
        <v>2.23</v>
      </c>
      <c r="N143" s="34">
        <v>2.57</v>
      </c>
      <c r="O143" s="185"/>
      <c r="P143" s="149">
        <f t="shared" si="24"/>
        <v>0</v>
      </c>
      <c r="Q143" s="180" t="e">
        <f t="shared" si="20"/>
        <v>#DIV/0!</v>
      </c>
    </row>
    <row r="144" spans="1:17" ht="15.75" hidden="1" customHeight="1" x14ac:dyDescent="0.25">
      <c r="A144" s="27"/>
      <c r="B144" s="133">
        <v>113</v>
      </c>
      <c r="C144" s="55" t="s">
        <v>1065</v>
      </c>
      <c r="D144" s="93" t="s">
        <v>483</v>
      </c>
      <c r="E144" s="147">
        <v>13916</v>
      </c>
      <c r="F144" s="180">
        <v>2.0099999999999998</v>
      </c>
      <c r="G144" s="148"/>
      <c r="H144" s="31">
        <v>1</v>
      </c>
      <c r="I144" s="32"/>
      <c r="J144" s="32"/>
      <c r="K144" s="33">
        <v>1.4</v>
      </c>
      <c r="L144" s="33">
        <v>1.68</v>
      </c>
      <c r="M144" s="33">
        <v>2.23</v>
      </c>
      <c r="N144" s="34">
        <v>2.57</v>
      </c>
      <c r="O144" s="185"/>
      <c r="P144" s="149">
        <f t="shared" si="24"/>
        <v>0</v>
      </c>
      <c r="Q144" s="180" t="e">
        <f t="shared" si="20"/>
        <v>#DIV/0!</v>
      </c>
    </row>
    <row r="145" spans="1:17" ht="18.75" hidden="1" customHeight="1" x14ac:dyDescent="0.25">
      <c r="A145" s="27"/>
      <c r="B145" s="133">
        <v>114</v>
      </c>
      <c r="C145" s="55" t="s">
        <v>1066</v>
      </c>
      <c r="D145" s="93" t="s">
        <v>485</v>
      </c>
      <c r="E145" s="147">
        <v>13916</v>
      </c>
      <c r="F145" s="180">
        <v>3.5</v>
      </c>
      <c r="G145" s="148"/>
      <c r="H145" s="53">
        <v>0.8</v>
      </c>
      <c r="I145" s="54"/>
      <c r="J145" s="50"/>
      <c r="K145" s="33">
        <v>1.4</v>
      </c>
      <c r="L145" s="33">
        <v>1.68</v>
      </c>
      <c r="M145" s="33">
        <v>2.23</v>
      </c>
      <c r="N145" s="34">
        <v>2.57</v>
      </c>
      <c r="O145" s="185"/>
      <c r="P145" s="149">
        <f t="shared" si="24"/>
        <v>0</v>
      </c>
      <c r="Q145" s="180" t="e">
        <f t="shared" si="20"/>
        <v>#DIV/0!</v>
      </c>
    </row>
    <row r="146" spans="1:17" s="169" customFormat="1" ht="15" hidden="1" customHeight="1" x14ac:dyDescent="0.25">
      <c r="A146" s="140">
        <v>22</v>
      </c>
      <c r="B146" s="209"/>
      <c r="C146" s="184" t="s">
        <v>1067</v>
      </c>
      <c r="D146" s="178" t="s">
        <v>492</v>
      </c>
      <c r="E146" s="160">
        <v>13916</v>
      </c>
      <c r="F146" s="92"/>
      <c r="G146" s="161"/>
      <c r="H146" s="143"/>
      <c r="I146" s="11"/>
      <c r="J146" s="11"/>
      <c r="K146" s="40">
        <v>1.4</v>
      </c>
      <c r="L146" s="40">
        <v>1.68</v>
      </c>
      <c r="M146" s="40">
        <v>2.23</v>
      </c>
      <c r="N146" s="41">
        <v>2.57</v>
      </c>
      <c r="O146" s="25">
        <f t="shared" ref="O146:P146" si="25">SUM(O147:O148)</f>
        <v>0</v>
      </c>
      <c r="P146" s="25">
        <f t="shared" si="25"/>
        <v>0</v>
      </c>
      <c r="Q146" s="180" t="e">
        <f t="shared" si="20"/>
        <v>#DIV/0!</v>
      </c>
    </row>
    <row r="147" spans="1:17" ht="30" hidden="1" customHeight="1" x14ac:dyDescent="0.25">
      <c r="A147" s="27"/>
      <c r="B147" s="133">
        <v>115</v>
      </c>
      <c r="C147" s="55" t="s">
        <v>1068</v>
      </c>
      <c r="D147" s="58" t="s">
        <v>1069</v>
      </c>
      <c r="E147" s="147">
        <v>13916</v>
      </c>
      <c r="F147" s="43">
        <v>2.31</v>
      </c>
      <c r="G147" s="148"/>
      <c r="H147" s="31">
        <v>1</v>
      </c>
      <c r="I147" s="32"/>
      <c r="J147" s="32"/>
      <c r="K147" s="33">
        <v>1.4</v>
      </c>
      <c r="L147" s="33">
        <v>1.68</v>
      </c>
      <c r="M147" s="33">
        <v>2.23</v>
      </c>
      <c r="N147" s="34">
        <v>2.57</v>
      </c>
      <c r="O147" s="150"/>
      <c r="P147" s="149">
        <f>SUM(O147*E147*F147*H147*L147*$P$10)</f>
        <v>0</v>
      </c>
      <c r="Q147" s="180" t="e">
        <f t="shared" si="20"/>
        <v>#DIV/0!</v>
      </c>
    </row>
    <row r="148" spans="1:17" s="169" customFormat="1" ht="15.75" hidden="1" customHeight="1" x14ac:dyDescent="0.25">
      <c r="A148" s="27"/>
      <c r="B148" s="133">
        <v>116</v>
      </c>
      <c r="C148" s="55" t="s">
        <v>1070</v>
      </c>
      <c r="D148" s="58" t="s">
        <v>1071</v>
      </c>
      <c r="E148" s="147">
        <v>13916</v>
      </c>
      <c r="F148" s="48">
        <v>0.89</v>
      </c>
      <c r="G148" s="148"/>
      <c r="H148" s="31">
        <v>1</v>
      </c>
      <c r="I148" s="32"/>
      <c r="J148" s="32"/>
      <c r="K148" s="33">
        <v>1.4</v>
      </c>
      <c r="L148" s="33">
        <v>1.68</v>
      </c>
      <c r="M148" s="33">
        <v>2.23</v>
      </c>
      <c r="N148" s="34">
        <v>2.57</v>
      </c>
      <c r="O148" s="150"/>
      <c r="P148" s="149">
        <f>SUM(O148*E148*F148*H148*L148*$P$10)</f>
        <v>0</v>
      </c>
      <c r="Q148" s="180" t="e">
        <f t="shared" si="20"/>
        <v>#DIV/0!</v>
      </c>
    </row>
    <row r="149" spans="1:17" s="169" customFormat="1" x14ac:dyDescent="0.25">
      <c r="A149" s="140">
        <v>23</v>
      </c>
      <c r="B149" s="209"/>
      <c r="C149" s="184" t="s">
        <v>1072</v>
      </c>
      <c r="D149" s="178" t="s">
        <v>501</v>
      </c>
      <c r="E149" s="160">
        <v>13916</v>
      </c>
      <c r="F149" s="92"/>
      <c r="G149" s="161"/>
      <c r="H149" s="143"/>
      <c r="I149" s="11"/>
      <c r="J149" s="11"/>
      <c r="K149" s="40">
        <v>1.4</v>
      </c>
      <c r="L149" s="40">
        <v>1.68</v>
      </c>
      <c r="M149" s="40">
        <v>2.23</v>
      </c>
      <c r="N149" s="41">
        <v>2.57</v>
      </c>
      <c r="O149" s="25">
        <f t="shared" ref="O149:P149" si="26">O150</f>
        <v>142</v>
      </c>
      <c r="P149" s="25">
        <f t="shared" si="26"/>
        <v>2987820.8640000001</v>
      </c>
      <c r="Q149" s="180"/>
    </row>
    <row r="150" spans="1:17" s="169" customFormat="1" x14ac:dyDescent="0.25">
      <c r="A150" s="27"/>
      <c r="B150" s="133">
        <v>9</v>
      </c>
      <c r="C150" s="55" t="s">
        <v>1073</v>
      </c>
      <c r="D150" s="93" t="s">
        <v>1074</v>
      </c>
      <c r="E150" s="147">
        <v>13916</v>
      </c>
      <c r="F150" s="43">
        <v>0.9</v>
      </c>
      <c r="G150" s="148"/>
      <c r="H150" s="31">
        <v>1</v>
      </c>
      <c r="I150" s="32"/>
      <c r="J150" s="32"/>
      <c r="K150" s="33">
        <v>1.4</v>
      </c>
      <c r="L150" s="33">
        <v>1.68</v>
      </c>
      <c r="M150" s="33">
        <v>2.23</v>
      </c>
      <c r="N150" s="34">
        <v>2.57</v>
      </c>
      <c r="O150" s="150">
        <v>142</v>
      </c>
      <c r="P150" s="149">
        <f>SUM(O150*E150*F150*H150*L150*$P$10)</f>
        <v>2987820.8640000001</v>
      </c>
      <c r="Q150" s="180">
        <f t="shared" si="20"/>
        <v>21040.992000000002</v>
      </c>
    </row>
    <row r="151" spans="1:17" s="169" customFormat="1" x14ac:dyDescent="0.25">
      <c r="A151" s="140">
        <v>24</v>
      </c>
      <c r="B151" s="209"/>
      <c r="C151" s="184" t="s">
        <v>1075</v>
      </c>
      <c r="D151" s="178" t="s">
        <v>514</v>
      </c>
      <c r="E151" s="160">
        <v>13916</v>
      </c>
      <c r="F151" s="92"/>
      <c r="G151" s="161"/>
      <c r="H151" s="143"/>
      <c r="I151" s="11"/>
      <c r="J151" s="11"/>
      <c r="K151" s="40">
        <v>1.4</v>
      </c>
      <c r="L151" s="40">
        <v>1.68</v>
      </c>
      <c r="M151" s="40">
        <v>2.23</v>
      </c>
      <c r="N151" s="41">
        <v>2.57</v>
      </c>
      <c r="O151" s="25">
        <f t="shared" ref="O151:P151" si="27">O152</f>
        <v>12</v>
      </c>
      <c r="P151" s="25">
        <f t="shared" si="27"/>
        <v>409597.97759999998</v>
      </c>
      <c r="Q151" s="180"/>
    </row>
    <row r="152" spans="1:17" s="169" customFormat="1" ht="30" x14ac:dyDescent="0.25">
      <c r="A152" s="27"/>
      <c r="B152" s="133">
        <v>10</v>
      </c>
      <c r="C152" s="55" t="s">
        <v>1076</v>
      </c>
      <c r="D152" s="93" t="s">
        <v>1077</v>
      </c>
      <c r="E152" s="147">
        <v>13916</v>
      </c>
      <c r="F152" s="43">
        <v>1.46</v>
      </c>
      <c r="G152" s="148"/>
      <c r="H152" s="31">
        <v>1</v>
      </c>
      <c r="I152" s="32"/>
      <c r="J152" s="32"/>
      <c r="K152" s="33">
        <v>1.4</v>
      </c>
      <c r="L152" s="33">
        <v>1.68</v>
      </c>
      <c r="M152" s="33">
        <v>2.23</v>
      </c>
      <c r="N152" s="34">
        <v>2.57</v>
      </c>
      <c r="O152" s="150">
        <v>12</v>
      </c>
      <c r="P152" s="149">
        <f>SUM(O152*E152*F152*H152*L152*$P$10)</f>
        <v>409597.97759999998</v>
      </c>
      <c r="Q152" s="180">
        <f t="shared" si="20"/>
        <v>34133.164799999999</v>
      </c>
    </row>
    <row r="153" spans="1:17" s="169" customFormat="1" ht="15" hidden="1" customHeight="1" x14ac:dyDescent="0.25">
      <c r="A153" s="140">
        <v>25</v>
      </c>
      <c r="B153" s="209"/>
      <c r="C153" s="184" t="s">
        <v>1078</v>
      </c>
      <c r="D153" s="178" t="s">
        <v>523</v>
      </c>
      <c r="E153" s="160">
        <v>13916</v>
      </c>
      <c r="F153" s="92"/>
      <c r="G153" s="161"/>
      <c r="H153" s="143"/>
      <c r="I153" s="11"/>
      <c r="J153" s="11"/>
      <c r="K153" s="40">
        <v>1.4</v>
      </c>
      <c r="L153" s="40">
        <v>1.68</v>
      </c>
      <c r="M153" s="40">
        <v>2.23</v>
      </c>
      <c r="N153" s="41">
        <v>2.57</v>
      </c>
      <c r="O153" s="25">
        <f t="shared" ref="O153:P153" si="28">SUM(O154:O156)</f>
        <v>0</v>
      </c>
      <c r="P153" s="25">
        <f t="shared" si="28"/>
        <v>0</v>
      </c>
      <c r="Q153" s="180" t="e">
        <f t="shared" si="20"/>
        <v>#DIV/0!</v>
      </c>
    </row>
    <row r="154" spans="1:17" ht="30" hidden="1" customHeight="1" x14ac:dyDescent="0.25">
      <c r="A154" s="27"/>
      <c r="B154" s="133">
        <v>119</v>
      </c>
      <c r="C154" s="55" t="s">
        <v>1079</v>
      </c>
      <c r="D154" s="58" t="s">
        <v>531</v>
      </c>
      <c r="E154" s="147">
        <v>13916</v>
      </c>
      <c r="F154" s="43">
        <v>1.84</v>
      </c>
      <c r="G154" s="148"/>
      <c r="H154" s="31">
        <v>1</v>
      </c>
      <c r="I154" s="32"/>
      <c r="J154" s="32"/>
      <c r="K154" s="33">
        <v>1.4</v>
      </c>
      <c r="L154" s="33">
        <v>1.68</v>
      </c>
      <c r="M154" s="33">
        <v>2.23</v>
      </c>
      <c r="N154" s="34">
        <v>2.57</v>
      </c>
      <c r="O154" s="150"/>
      <c r="P154" s="149">
        <f>SUM(O154*E154*F154*H154*L154*$P$10)</f>
        <v>0</v>
      </c>
      <c r="Q154" s="180" t="e">
        <f t="shared" si="20"/>
        <v>#DIV/0!</v>
      </c>
    </row>
    <row r="155" spans="1:17" ht="15.75" hidden="1" customHeight="1" x14ac:dyDescent="0.25">
      <c r="A155" s="27"/>
      <c r="B155" s="133">
        <v>120</v>
      </c>
      <c r="C155" s="55" t="s">
        <v>1080</v>
      </c>
      <c r="D155" s="93" t="s">
        <v>539</v>
      </c>
      <c r="E155" s="147">
        <v>13916</v>
      </c>
      <c r="F155" s="43">
        <v>2.1800000000000002</v>
      </c>
      <c r="G155" s="148"/>
      <c r="H155" s="31">
        <v>1</v>
      </c>
      <c r="I155" s="32"/>
      <c r="J155" s="32"/>
      <c r="K155" s="33">
        <v>1.4</v>
      </c>
      <c r="L155" s="33">
        <v>1.68</v>
      </c>
      <c r="M155" s="33">
        <v>2.23</v>
      </c>
      <c r="N155" s="34">
        <v>2.57</v>
      </c>
      <c r="O155" s="150"/>
      <c r="P155" s="149">
        <f>SUM(O155*E155*F155*H155*L155*$P$10)</f>
        <v>0</v>
      </c>
      <c r="Q155" s="180" t="e">
        <f t="shared" ref="Q155:Q198" si="29">P155/O155</f>
        <v>#DIV/0!</v>
      </c>
    </row>
    <row r="156" spans="1:17" ht="15.75" hidden="1" customHeight="1" x14ac:dyDescent="0.25">
      <c r="A156" s="27"/>
      <c r="B156" s="133">
        <v>121</v>
      </c>
      <c r="C156" s="55" t="s">
        <v>1081</v>
      </c>
      <c r="D156" s="93" t="s">
        <v>541</v>
      </c>
      <c r="E156" s="147">
        <v>13916</v>
      </c>
      <c r="F156" s="43">
        <v>4.3099999999999996</v>
      </c>
      <c r="G156" s="148"/>
      <c r="H156" s="31">
        <v>1</v>
      </c>
      <c r="I156" s="32"/>
      <c r="J156" s="32"/>
      <c r="K156" s="33">
        <v>1.4</v>
      </c>
      <c r="L156" s="33">
        <v>1.68</v>
      </c>
      <c r="M156" s="33">
        <v>2.23</v>
      </c>
      <c r="N156" s="34">
        <v>2.57</v>
      </c>
      <c r="O156" s="150"/>
      <c r="P156" s="149">
        <f>SUM(O156*E156*F156*H156*L156*$P$10)</f>
        <v>0</v>
      </c>
      <c r="Q156" s="180" t="e">
        <f t="shared" si="29"/>
        <v>#DIV/0!</v>
      </c>
    </row>
    <row r="157" spans="1:17" s="169" customFormat="1" ht="15" hidden="1" customHeight="1" x14ac:dyDescent="0.25">
      <c r="A157" s="140">
        <v>26</v>
      </c>
      <c r="B157" s="209"/>
      <c r="C157" s="184" t="s">
        <v>1082</v>
      </c>
      <c r="D157" s="178" t="s">
        <v>548</v>
      </c>
      <c r="E157" s="160">
        <v>13916</v>
      </c>
      <c r="F157" s="92"/>
      <c r="G157" s="161"/>
      <c r="H157" s="143"/>
      <c r="I157" s="11"/>
      <c r="J157" s="11"/>
      <c r="K157" s="40">
        <v>1.4</v>
      </c>
      <c r="L157" s="40">
        <v>1.68</v>
      </c>
      <c r="M157" s="40">
        <v>2.23</v>
      </c>
      <c r="N157" s="41">
        <v>2.57</v>
      </c>
      <c r="O157" s="25">
        <f t="shared" ref="O157:P157" si="30">O158</f>
        <v>0</v>
      </c>
      <c r="P157" s="25">
        <f t="shared" si="30"/>
        <v>0</v>
      </c>
      <c r="Q157" s="180" t="e">
        <f t="shared" si="29"/>
        <v>#DIV/0!</v>
      </c>
    </row>
    <row r="158" spans="1:17" ht="45" hidden="1" customHeight="1" x14ac:dyDescent="0.25">
      <c r="A158" s="27"/>
      <c r="B158" s="133">
        <v>122</v>
      </c>
      <c r="C158" s="55" t="s">
        <v>1083</v>
      </c>
      <c r="D158" s="93" t="s">
        <v>550</v>
      </c>
      <c r="E158" s="147">
        <v>13916</v>
      </c>
      <c r="F158" s="43">
        <v>0.98</v>
      </c>
      <c r="G158" s="148"/>
      <c r="H158" s="31">
        <v>1</v>
      </c>
      <c r="I158" s="32"/>
      <c r="J158" s="32"/>
      <c r="K158" s="33">
        <v>1.4</v>
      </c>
      <c r="L158" s="33">
        <v>1.68</v>
      </c>
      <c r="M158" s="33">
        <v>2.23</v>
      </c>
      <c r="N158" s="34">
        <v>2.57</v>
      </c>
      <c r="O158" s="150"/>
      <c r="P158" s="149">
        <f>SUM(O158*E158*F158*H158*L158*$P$10)</f>
        <v>0</v>
      </c>
      <c r="Q158" s="180" t="e">
        <f t="shared" si="29"/>
        <v>#DIV/0!</v>
      </c>
    </row>
    <row r="159" spans="1:17" s="169" customFormat="1" ht="15" hidden="1" customHeight="1" x14ac:dyDescent="0.25">
      <c r="A159" s="140">
        <v>27</v>
      </c>
      <c r="B159" s="209"/>
      <c r="C159" s="184" t="s">
        <v>1084</v>
      </c>
      <c r="D159" s="178" t="s">
        <v>551</v>
      </c>
      <c r="E159" s="160">
        <v>13916</v>
      </c>
      <c r="F159" s="92"/>
      <c r="G159" s="161"/>
      <c r="H159" s="143"/>
      <c r="I159" s="11"/>
      <c r="J159" s="11"/>
      <c r="K159" s="40">
        <v>1.4</v>
      </c>
      <c r="L159" s="40">
        <v>1.68</v>
      </c>
      <c r="M159" s="40">
        <v>2.23</v>
      </c>
      <c r="N159" s="41">
        <v>2.57</v>
      </c>
      <c r="O159" s="25">
        <f t="shared" ref="O159:P159" si="31">O160</f>
        <v>0</v>
      </c>
      <c r="P159" s="25">
        <f t="shared" si="31"/>
        <v>0</v>
      </c>
      <c r="Q159" s="180" t="e">
        <f t="shared" si="29"/>
        <v>#DIV/0!</v>
      </c>
    </row>
    <row r="160" spans="1:17" ht="30" hidden="1" customHeight="1" x14ac:dyDescent="0.25">
      <c r="A160" s="27"/>
      <c r="B160" s="133">
        <v>123</v>
      </c>
      <c r="C160" s="55" t="s">
        <v>1085</v>
      </c>
      <c r="D160" s="58" t="s">
        <v>575</v>
      </c>
      <c r="E160" s="147">
        <v>13916</v>
      </c>
      <c r="F160" s="48">
        <v>0.74</v>
      </c>
      <c r="G160" s="148"/>
      <c r="H160" s="31">
        <v>1</v>
      </c>
      <c r="I160" s="32"/>
      <c r="J160" s="32"/>
      <c r="K160" s="33">
        <v>1.4</v>
      </c>
      <c r="L160" s="33">
        <v>1.68</v>
      </c>
      <c r="M160" s="33">
        <v>2.23</v>
      </c>
      <c r="N160" s="34">
        <v>2.57</v>
      </c>
      <c r="O160" s="150"/>
      <c r="P160" s="149">
        <f>SUM(O160*E160*F160*H160*L160*$P$10)</f>
        <v>0</v>
      </c>
      <c r="Q160" s="180" t="e">
        <f t="shared" si="29"/>
        <v>#DIV/0!</v>
      </c>
    </row>
    <row r="161" spans="1:17" s="169" customFormat="1" ht="15" hidden="1" customHeight="1" x14ac:dyDescent="0.25">
      <c r="A161" s="140">
        <v>28</v>
      </c>
      <c r="B161" s="212"/>
      <c r="C161" s="184" t="s">
        <v>1086</v>
      </c>
      <c r="D161" s="178" t="s">
        <v>580</v>
      </c>
      <c r="E161" s="160">
        <v>13916</v>
      </c>
      <c r="F161" s="92"/>
      <c r="G161" s="161"/>
      <c r="H161" s="143"/>
      <c r="I161" s="11"/>
      <c r="J161" s="11"/>
      <c r="K161" s="40">
        <v>1.4</v>
      </c>
      <c r="L161" s="40">
        <v>1.68</v>
      </c>
      <c r="M161" s="40">
        <v>2.23</v>
      </c>
      <c r="N161" s="41">
        <v>2.57</v>
      </c>
      <c r="O161" s="25">
        <f t="shared" ref="O161:P161" si="32">O162</f>
        <v>0</v>
      </c>
      <c r="P161" s="25">
        <f t="shared" si="32"/>
        <v>0</v>
      </c>
      <c r="Q161" s="180" t="e">
        <f t="shared" si="29"/>
        <v>#DIV/0!</v>
      </c>
    </row>
    <row r="162" spans="1:17" ht="30" hidden="1" customHeight="1" x14ac:dyDescent="0.25">
      <c r="A162" s="27"/>
      <c r="B162" s="133">
        <v>124</v>
      </c>
      <c r="C162" s="55" t="s">
        <v>1087</v>
      </c>
      <c r="D162" s="93" t="s">
        <v>1088</v>
      </c>
      <c r="E162" s="147">
        <v>13916</v>
      </c>
      <c r="F162" s="43">
        <v>1.32</v>
      </c>
      <c r="G162" s="148"/>
      <c r="H162" s="31">
        <v>1</v>
      </c>
      <c r="I162" s="32"/>
      <c r="J162" s="32"/>
      <c r="K162" s="33">
        <v>1.4</v>
      </c>
      <c r="L162" s="33">
        <v>1.68</v>
      </c>
      <c r="M162" s="33">
        <v>2.23</v>
      </c>
      <c r="N162" s="34">
        <v>2.57</v>
      </c>
      <c r="O162" s="150"/>
      <c r="P162" s="149">
        <f>SUM(O162*E162*F162*H162*L162*$P$10)</f>
        <v>0</v>
      </c>
      <c r="Q162" s="180" t="e">
        <f t="shared" si="29"/>
        <v>#DIV/0!</v>
      </c>
    </row>
    <row r="163" spans="1:17" s="169" customFormat="1" hidden="1" x14ac:dyDescent="0.25">
      <c r="A163" s="140">
        <v>29</v>
      </c>
      <c r="B163" s="209"/>
      <c r="C163" s="184" t="s">
        <v>1089</v>
      </c>
      <c r="D163" s="178" t="s">
        <v>591</v>
      </c>
      <c r="E163" s="160">
        <v>13916</v>
      </c>
      <c r="F163" s="92"/>
      <c r="G163" s="161"/>
      <c r="H163" s="143"/>
      <c r="I163" s="11"/>
      <c r="J163" s="11"/>
      <c r="K163" s="40">
        <v>1.4</v>
      </c>
      <c r="L163" s="40">
        <v>1.68</v>
      </c>
      <c r="M163" s="40">
        <v>2.23</v>
      </c>
      <c r="N163" s="41">
        <v>2.57</v>
      </c>
      <c r="O163" s="25">
        <f t="shared" ref="O163:P163" si="33">SUM(O164:O167)</f>
        <v>0</v>
      </c>
      <c r="P163" s="25">
        <f t="shared" si="33"/>
        <v>0</v>
      </c>
      <c r="Q163" s="180" t="e">
        <f t="shared" si="29"/>
        <v>#DIV/0!</v>
      </c>
    </row>
    <row r="164" spans="1:17" s="169" customFormat="1" ht="30" hidden="1" customHeight="1" x14ac:dyDescent="0.25">
      <c r="A164" s="27"/>
      <c r="B164" s="133">
        <v>125</v>
      </c>
      <c r="C164" s="55" t="s">
        <v>1090</v>
      </c>
      <c r="D164" s="93" t="s">
        <v>609</v>
      </c>
      <c r="E164" s="147">
        <v>13916</v>
      </c>
      <c r="F164" s="43">
        <v>1.44</v>
      </c>
      <c r="G164" s="148"/>
      <c r="H164" s="31">
        <v>1</v>
      </c>
      <c r="I164" s="32"/>
      <c r="J164" s="32"/>
      <c r="K164" s="33">
        <v>1.4</v>
      </c>
      <c r="L164" s="33">
        <v>1.68</v>
      </c>
      <c r="M164" s="33">
        <v>2.23</v>
      </c>
      <c r="N164" s="34">
        <v>2.57</v>
      </c>
      <c r="O164" s="150"/>
      <c r="P164" s="149">
        <f>SUM(O164*E164*F164*H164*L164*$P$10)</f>
        <v>0</v>
      </c>
      <c r="Q164" s="180" t="e">
        <f t="shared" si="29"/>
        <v>#DIV/0!</v>
      </c>
    </row>
    <row r="165" spans="1:17" ht="27.75" hidden="1" customHeight="1" x14ac:dyDescent="0.25">
      <c r="A165" s="27"/>
      <c r="B165" s="133">
        <v>126</v>
      </c>
      <c r="C165" s="55" t="s">
        <v>1091</v>
      </c>
      <c r="D165" s="93" t="s">
        <v>611</v>
      </c>
      <c r="E165" s="147">
        <v>13916</v>
      </c>
      <c r="F165" s="43">
        <v>1.69</v>
      </c>
      <c r="G165" s="148"/>
      <c r="H165" s="31">
        <v>1</v>
      </c>
      <c r="I165" s="32"/>
      <c r="J165" s="32"/>
      <c r="K165" s="33">
        <v>1.4</v>
      </c>
      <c r="L165" s="33">
        <v>1.68</v>
      </c>
      <c r="M165" s="33">
        <v>2.23</v>
      </c>
      <c r="N165" s="34">
        <v>2.57</v>
      </c>
      <c r="O165" s="150"/>
      <c r="P165" s="149">
        <f>SUM(O165*E165*F165*H165*L165*$P$10)</f>
        <v>0</v>
      </c>
      <c r="Q165" s="180" t="e">
        <f t="shared" si="29"/>
        <v>#DIV/0!</v>
      </c>
    </row>
    <row r="166" spans="1:17" ht="30" hidden="1" customHeight="1" x14ac:dyDescent="0.25">
      <c r="A166" s="27"/>
      <c r="B166" s="133">
        <v>127</v>
      </c>
      <c r="C166" s="55" t="s">
        <v>1092</v>
      </c>
      <c r="D166" s="93" t="s">
        <v>613</v>
      </c>
      <c r="E166" s="147">
        <v>13916</v>
      </c>
      <c r="F166" s="43">
        <v>2.4900000000000002</v>
      </c>
      <c r="G166" s="148"/>
      <c r="H166" s="31">
        <v>1</v>
      </c>
      <c r="I166" s="32"/>
      <c r="J166" s="32"/>
      <c r="K166" s="33">
        <v>1.4</v>
      </c>
      <c r="L166" s="33">
        <v>1.68</v>
      </c>
      <c r="M166" s="33">
        <v>2.23</v>
      </c>
      <c r="N166" s="34">
        <v>2.57</v>
      </c>
      <c r="O166" s="150"/>
      <c r="P166" s="149">
        <f>SUM(O166*E166*F166*H166*L166*$P$10)</f>
        <v>0</v>
      </c>
      <c r="Q166" s="180" t="e">
        <f t="shared" si="29"/>
        <v>#DIV/0!</v>
      </c>
    </row>
    <row r="167" spans="1:17" ht="30" hidden="1" x14ac:dyDescent="0.25">
      <c r="A167" s="27"/>
      <c r="B167" s="133">
        <v>128</v>
      </c>
      <c r="C167" s="55" t="s">
        <v>1093</v>
      </c>
      <c r="D167" s="93" t="s">
        <v>1094</v>
      </c>
      <c r="E167" s="147">
        <v>13916</v>
      </c>
      <c r="F167" s="43">
        <v>1.05</v>
      </c>
      <c r="G167" s="148"/>
      <c r="H167" s="31">
        <v>1</v>
      </c>
      <c r="I167" s="32"/>
      <c r="J167" s="32"/>
      <c r="K167" s="33">
        <v>1.4</v>
      </c>
      <c r="L167" s="33">
        <v>1.68</v>
      </c>
      <c r="M167" s="33">
        <v>2.23</v>
      </c>
      <c r="N167" s="34">
        <v>2.57</v>
      </c>
      <c r="O167" s="150"/>
      <c r="P167" s="149">
        <f>SUM(O167*E167*F167*H167*L167*$P$10)</f>
        <v>0</v>
      </c>
      <c r="Q167" s="180" t="e">
        <f t="shared" si="29"/>
        <v>#DIV/0!</v>
      </c>
    </row>
    <row r="168" spans="1:17" s="169" customFormat="1" hidden="1" x14ac:dyDescent="0.25">
      <c r="A168" s="140">
        <v>30</v>
      </c>
      <c r="B168" s="209"/>
      <c r="C168" s="184" t="s">
        <v>1095</v>
      </c>
      <c r="D168" s="178" t="s">
        <v>618</v>
      </c>
      <c r="E168" s="160">
        <v>13916</v>
      </c>
      <c r="F168" s="92"/>
      <c r="G168" s="161"/>
      <c r="H168" s="143"/>
      <c r="I168" s="11"/>
      <c r="J168" s="11"/>
      <c r="K168" s="40">
        <v>1.4</v>
      </c>
      <c r="L168" s="40">
        <v>1.68</v>
      </c>
      <c r="M168" s="40">
        <v>2.23</v>
      </c>
      <c r="N168" s="41">
        <v>2.57</v>
      </c>
      <c r="O168" s="25">
        <f t="shared" ref="O168:P168" si="34">SUM(O169:O174)</f>
        <v>0</v>
      </c>
      <c r="P168" s="25">
        <f t="shared" si="34"/>
        <v>0</v>
      </c>
      <c r="Q168" s="180" t="e">
        <f t="shared" si="29"/>
        <v>#DIV/0!</v>
      </c>
    </row>
    <row r="169" spans="1:17" ht="30" hidden="1" x14ac:dyDescent="0.25">
      <c r="A169" s="27"/>
      <c r="B169" s="133">
        <v>129</v>
      </c>
      <c r="C169" s="55" t="s">
        <v>1096</v>
      </c>
      <c r="D169" s="93" t="s">
        <v>1097</v>
      </c>
      <c r="E169" s="147">
        <v>13916</v>
      </c>
      <c r="F169" s="43">
        <v>0.8</v>
      </c>
      <c r="G169" s="148"/>
      <c r="H169" s="31">
        <v>1</v>
      </c>
      <c r="I169" s="32"/>
      <c r="J169" s="32"/>
      <c r="K169" s="33">
        <v>1.4</v>
      </c>
      <c r="L169" s="33">
        <v>1.68</v>
      </c>
      <c r="M169" s="33">
        <v>2.23</v>
      </c>
      <c r="N169" s="34">
        <v>2.57</v>
      </c>
      <c r="O169" s="150"/>
      <c r="P169" s="149">
        <f t="shared" ref="P169:P174" si="35">SUM(O169*E169*F169*H169*L169*$P$10)</f>
        <v>0</v>
      </c>
      <c r="Q169" s="180" t="e">
        <f t="shared" si="29"/>
        <v>#DIV/0!</v>
      </c>
    </row>
    <row r="170" spans="1:17" ht="30" hidden="1" customHeight="1" x14ac:dyDescent="0.25">
      <c r="A170" s="27"/>
      <c r="B170" s="133">
        <v>130</v>
      </c>
      <c r="C170" s="55" t="s">
        <v>1098</v>
      </c>
      <c r="D170" s="58" t="s">
        <v>630</v>
      </c>
      <c r="E170" s="147">
        <v>13916</v>
      </c>
      <c r="F170" s="43">
        <v>2.1800000000000002</v>
      </c>
      <c r="G170" s="148"/>
      <c r="H170" s="31">
        <v>1</v>
      </c>
      <c r="I170" s="32"/>
      <c r="J170" s="32"/>
      <c r="K170" s="33">
        <v>1.4</v>
      </c>
      <c r="L170" s="33">
        <v>1.68</v>
      </c>
      <c r="M170" s="33">
        <v>2.23</v>
      </c>
      <c r="N170" s="34">
        <v>2.57</v>
      </c>
      <c r="O170" s="150"/>
      <c r="P170" s="149">
        <f t="shared" si="35"/>
        <v>0</v>
      </c>
      <c r="Q170" s="180" t="e">
        <f t="shared" si="29"/>
        <v>#DIV/0!</v>
      </c>
    </row>
    <row r="171" spans="1:17" s="169" customFormat="1" ht="30" hidden="1" customHeight="1" x14ac:dyDescent="0.25">
      <c r="A171" s="27"/>
      <c r="B171" s="133">
        <v>131</v>
      </c>
      <c r="C171" s="55" t="s">
        <v>1099</v>
      </c>
      <c r="D171" s="58" t="s">
        <v>632</v>
      </c>
      <c r="E171" s="147">
        <v>13916</v>
      </c>
      <c r="F171" s="43">
        <v>2.58</v>
      </c>
      <c r="G171" s="148"/>
      <c r="H171" s="31">
        <v>1</v>
      </c>
      <c r="I171" s="32"/>
      <c r="J171" s="32"/>
      <c r="K171" s="33">
        <v>1.4</v>
      </c>
      <c r="L171" s="33">
        <v>1.68</v>
      </c>
      <c r="M171" s="33">
        <v>2.23</v>
      </c>
      <c r="N171" s="34">
        <v>2.57</v>
      </c>
      <c r="O171" s="150"/>
      <c r="P171" s="149">
        <f t="shared" si="35"/>
        <v>0</v>
      </c>
      <c r="Q171" s="180" t="e">
        <f t="shared" si="29"/>
        <v>#DIV/0!</v>
      </c>
    </row>
    <row r="172" spans="1:17" ht="30" hidden="1" customHeight="1" x14ac:dyDescent="0.25">
      <c r="A172" s="27"/>
      <c r="B172" s="133">
        <v>132</v>
      </c>
      <c r="C172" s="55" t="s">
        <v>1100</v>
      </c>
      <c r="D172" s="58" t="s">
        <v>638</v>
      </c>
      <c r="E172" s="147">
        <v>13916</v>
      </c>
      <c r="F172" s="43">
        <v>1.97</v>
      </c>
      <c r="G172" s="148"/>
      <c r="H172" s="31">
        <v>1</v>
      </c>
      <c r="I172" s="32"/>
      <c r="J172" s="32"/>
      <c r="K172" s="33">
        <v>1.4</v>
      </c>
      <c r="L172" s="33">
        <v>1.68</v>
      </c>
      <c r="M172" s="33">
        <v>2.23</v>
      </c>
      <c r="N172" s="34">
        <v>2.57</v>
      </c>
      <c r="O172" s="150"/>
      <c r="P172" s="149">
        <f t="shared" si="35"/>
        <v>0</v>
      </c>
      <c r="Q172" s="180" t="e">
        <f t="shared" si="29"/>
        <v>#DIV/0!</v>
      </c>
    </row>
    <row r="173" spans="1:17" ht="30" hidden="1" customHeight="1" x14ac:dyDescent="0.25">
      <c r="A173" s="27"/>
      <c r="B173" s="133">
        <v>133</v>
      </c>
      <c r="C173" s="55" t="s">
        <v>1101</v>
      </c>
      <c r="D173" s="58" t="s">
        <v>640</v>
      </c>
      <c r="E173" s="147">
        <v>13916</v>
      </c>
      <c r="F173" s="43">
        <v>2.04</v>
      </c>
      <c r="G173" s="148"/>
      <c r="H173" s="31">
        <v>1</v>
      </c>
      <c r="I173" s="32"/>
      <c r="J173" s="32"/>
      <c r="K173" s="33">
        <v>1.4</v>
      </c>
      <c r="L173" s="33">
        <v>1.68</v>
      </c>
      <c r="M173" s="33">
        <v>2.23</v>
      </c>
      <c r="N173" s="34">
        <v>2.57</v>
      </c>
      <c r="O173" s="150"/>
      <c r="P173" s="149">
        <f t="shared" si="35"/>
        <v>0</v>
      </c>
      <c r="Q173" s="180" t="e">
        <f t="shared" si="29"/>
        <v>#DIV/0!</v>
      </c>
    </row>
    <row r="174" spans="1:17" ht="30" hidden="1" customHeight="1" x14ac:dyDescent="0.25">
      <c r="A174" s="27"/>
      <c r="B174" s="133">
        <v>134</v>
      </c>
      <c r="C174" s="55" t="s">
        <v>1102</v>
      </c>
      <c r="D174" s="58" t="s">
        <v>642</v>
      </c>
      <c r="E174" s="147">
        <v>13916</v>
      </c>
      <c r="F174" s="43">
        <v>2.95</v>
      </c>
      <c r="G174" s="148"/>
      <c r="H174" s="31">
        <v>1</v>
      </c>
      <c r="I174" s="32"/>
      <c r="J174" s="32"/>
      <c r="K174" s="33">
        <v>1.4</v>
      </c>
      <c r="L174" s="33">
        <v>1.68</v>
      </c>
      <c r="M174" s="33">
        <v>2.23</v>
      </c>
      <c r="N174" s="34">
        <v>2.57</v>
      </c>
      <c r="O174" s="150"/>
      <c r="P174" s="149">
        <f t="shared" si="35"/>
        <v>0</v>
      </c>
      <c r="Q174" s="180" t="e">
        <f t="shared" si="29"/>
        <v>#DIV/0!</v>
      </c>
    </row>
    <row r="175" spans="1:17" s="169" customFormat="1" ht="15" customHeight="1" x14ac:dyDescent="0.25">
      <c r="A175" s="140">
        <v>31</v>
      </c>
      <c r="B175" s="209"/>
      <c r="C175" s="184" t="s">
        <v>1103</v>
      </c>
      <c r="D175" s="178" t="s">
        <v>649</v>
      </c>
      <c r="E175" s="160">
        <v>13916</v>
      </c>
      <c r="F175" s="92"/>
      <c r="G175" s="161"/>
      <c r="H175" s="143"/>
      <c r="I175" s="11"/>
      <c r="J175" s="11"/>
      <c r="K175" s="40">
        <v>1.4</v>
      </c>
      <c r="L175" s="40">
        <v>1.68</v>
      </c>
      <c r="M175" s="40">
        <v>2.23</v>
      </c>
      <c r="N175" s="41">
        <v>2.57</v>
      </c>
      <c r="O175" s="25">
        <f t="shared" ref="O175:P175" si="36">SUM(O176:O181)</f>
        <v>24</v>
      </c>
      <c r="P175" s="25">
        <f t="shared" si="36"/>
        <v>420819.83999999997</v>
      </c>
      <c r="Q175" s="180"/>
    </row>
    <row r="176" spans="1:17" ht="30" hidden="1" customHeight="1" x14ac:dyDescent="0.25">
      <c r="A176" s="27"/>
      <c r="B176" s="133">
        <v>135</v>
      </c>
      <c r="C176" s="55" t="s">
        <v>1104</v>
      </c>
      <c r="D176" s="93" t="s">
        <v>1105</v>
      </c>
      <c r="E176" s="147">
        <v>13916</v>
      </c>
      <c r="F176" s="43">
        <v>0.89</v>
      </c>
      <c r="G176" s="148"/>
      <c r="H176" s="31">
        <v>1</v>
      </c>
      <c r="I176" s="32"/>
      <c r="J176" s="32"/>
      <c r="K176" s="33">
        <v>1.4</v>
      </c>
      <c r="L176" s="33">
        <v>1.68</v>
      </c>
      <c r="M176" s="33">
        <v>2.23</v>
      </c>
      <c r="N176" s="34">
        <v>2.57</v>
      </c>
      <c r="O176" s="150">
        <v>0</v>
      </c>
      <c r="P176" s="149">
        <f t="shared" ref="P176:P181" si="37">SUM(O176*E176*F176*H176*L176*$P$10)</f>
        <v>0</v>
      </c>
      <c r="Q176" s="180" t="e">
        <f t="shared" si="29"/>
        <v>#DIV/0!</v>
      </c>
    </row>
    <row r="177" spans="1:17" ht="30" customHeight="1" x14ac:dyDescent="0.25">
      <c r="A177" s="27"/>
      <c r="B177" s="133">
        <v>11</v>
      </c>
      <c r="C177" s="55" t="s">
        <v>1106</v>
      </c>
      <c r="D177" s="93" t="s">
        <v>653</v>
      </c>
      <c r="E177" s="147">
        <v>13916</v>
      </c>
      <c r="F177" s="43">
        <v>0.75</v>
      </c>
      <c r="G177" s="148"/>
      <c r="H177" s="31">
        <v>1</v>
      </c>
      <c r="I177" s="32"/>
      <c r="J177" s="32"/>
      <c r="K177" s="33">
        <v>1.4</v>
      </c>
      <c r="L177" s="33">
        <v>1.68</v>
      </c>
      <c r="M177" s="33">
        <v>2.23</v>
      </c>
      <c r="N177" s="34">
        <v>2.57</v>
      </c>
      <c r="O177" s="150">
        <v>24</v>
      </c>
      <c r="P177" s="149">
        <f t="shared" si="37"/>
        <v>420819.83999999997</v>
      </c>
      <c r="Q177" s="180">
        <f t="shared" si="29"/>
        <v>17534.16</v>
      </c>
    </row>
    <row r="178" spans="1:17" ht="30" hidden="1" customHeight="1" x14ac:dyDescent="0.25">
      <c r="A178" s="27"/>
      <c r="B178" s="133">
        <v>137</v>
      </c>
      <c r="C178" s="55" t="s">
        <v>1107</v>
      </c>
      <c r="D178" s="93" t="s">
        <v>655</v>
      </c>
      <c r="E178" s="147">
        <v>13916</v>
      </c>
      <c r="F178" s="31">
        <v>1</v>
      </c>
      <c r="G178" s="148"/>
      <c r="H178" s="31">
        <v>1</v>
      </c>
      <c r="I178" s="32"/>
      <c r="J178" s="32"/>
      <c r="K178" s="33">
        <v>1.4</v>
      </c>
      <c r="L178" s="33">
        <v>1.68</v>
      </c>
      <c r="M178" s="33">
        <v>2.23</v>
      </c>
      <c r="N178" s="34">
        <v>2.57</v>
      </c>
      <c r="O178" s="150"/>
      <c r="P178" s="149">
        <f t="shared" si="37"/>
        <v>0</v>
      </c>
      <c r="Q178" s="180" t="e">
        <f t="shared" si="29"/>
        <v>#DIV/0!</v>
      </c>
    </row>
    <row r="179" spans="1:17" s="169" customFormat="1" ht="30" hidden="1" customHeight="1" x14ac:dyDescent="0.25">
      <c r="A179" s="27"/>
      <c r="B179" s="133">
        <v>138</v>
      </c>
      <c r="C179" s="55" t="s">
        <v>1108</v>
      </c>
      <c r="D179" s="93" t="s">
        <v>657</v>
      </c>
      <c r="E179" s="147">
        <v>13916</v>
      </c>
      <c r="F179" s="43">
        <v>4.34</v>
      </c>
      <c r="G179" s="148"/>
      <c r="H179" s="31">
        <v>1</v>
      </c>
      <c r="I179" s="32"/>
      <c r="J179" s="32"/>
      <c r="K179" s="33">
        <v>1.4</v>
      </c>
      <c r="L179" s="33">
        <v>1.68</v>
      </c>
      <c r="M179" s="33">
        <v>2.23</v>
      </c>
      <c r="N179" s="34">
        <v>2.57</v>
      </c>
      <c r="O179" s="150"/>
      <c r="P179" s="149">
        <f t="shared" si="37"/>
        <v>0</v>
      </c>
      <c r="Q179" s="180" t="e">
        <f t="shared" si="29"/>
        <v>#DIV/0!</v>
      </c>
    </row>
    <row r="180" spans="1:17" ht="30" hidden="1" customHeight="1" x14ac:dyDescent="0.25">
      <c r="A180" s="27"/>
      <c r="B180" s="133">
        <v>139</v>
      </c>
      <c r="C180" s="55" t="s">
        <v>1109</v>
      </c>
      <c r="D180" s="58" t="s">
        <v>1110</v>
      </c>
      <c r="E180" s="147">
        <v>13916</v>
      </c>
      <c r="F180" s="43">
        <v>1.29</v>
      </c>
      <c r="G180" s="148"/>
      <c r="H180" s="31">
        <v>1</v>
      </c>
      <c r="I180" s="32"/>
      <c r="J180" s="32"/>
      <c r="K180" s="33">
        <v>1.4</v>
      </c>
      <c r="L180" s="33">
        <v>1.68</v>
      </c>
      <c r="M180" s="33">
        <v>2.23</v>
      </c>
      <c r="N180" s="34">
        <v>2.57</v>
      </c>
      <c r="O180" s="150"/>
      <c r="P180" s="149">
        <f t="shared" si="37"/>
        <v>0</v>
      </c>
      <c r="Q180" s="180" t="e">
        <f t="shared" si="29"/>
        <v>#DIV/0!</v>
      </c>
    </row>
    <row r="181" spans="1:17" s="169" customFormat="1" ht="16.5" hidden="1" customHeight="1" x14ac:dyDescent="0.25">
      <c r="A181" s="27"/>
      <c r="B181" s="133">
        <v>140</v>
      </c>
      <c r="C181" s="55" t="s">
        <v>1111</v>
      </c>
      <c r="D181" s="58" t="s">
        <v>1112</v>
      </c>
      <c r="E181" s="147">
        <v>13916</v>
      </c>
      <c r="F181" s="43">
        <v>2.6</v>
      </c>
      <c r="G181" s="148"/>
      <c r="H181" s="94">
        <v>0.9</v>
      </c>
      <c r="I181" s="95"/>
      <c r="J181" s="32"/>
      <c r="K181" s="33">
        <v>1.4</v>
      </c>
      <c r="L181" s="33">
        <v>1.68</v>
      </c>
      <c r="M181" s="33">
        <v>2.23</v>
      </c>
      <c r="N181" s="34">
        <v>2.57</v>
      </c>
      <c r="O181" s="171"/>
      <c r="P181" s="149">
        <f t="shared" si="37"/>
        <v>0</v>
      </c>
      <c r="Q181" s="180" t="e">
        <f t="shared" si="29"/>
        <v>#DIV/0!</v>
      </c>
    </row>
    <row r="182" spans="1:17" s="169" customFormat="1" ht="15" hidden="1" customHeight="1" x14ac:dyDescent="0.25">
      <c r="A182" s="140">
        <v>32</v>
      </c>
      <c r="B182" s="209"/>
      <c r="C182" s="184" t="s">
        <v>1113</v>
      </c>
      <c r="D182" s="178" t="s">
        <v>688</v>
      </c>
      <c r="E182" s="160">
        <v>13916</v>
      </c>
      <c r="F182" s="92"/>
      <c r="G182" s="161"/>
      <c r="H182" s="143"/>
      <c r="I182" s="11"/>
      <c r="J182" s="11"/>
      <c r="K182" s="40">
        <v>1.4</v>
      </c>
      <c r="L182" s="40">
        <v>1.68</v>
      </c>
      <c r="M182" s="40">
        <v>2.23</v>
      </c>
      <c r="N182" s="41">
        <v>2.57</v>
      </c>
      <c r="O182" s="85">
        <f t="shared" ref="O182:P182" si="38">SUM(O183:O190)</f>
        <v>0</v>
      </c>
      <c r="P182" s="85">
        <f t="shared" si="38"/>
        <v>0</v>
      </c>
      <c r="Q182" s="180" t="e">
        <f t="shared" si="29"/>
        <v>#DIV/0!</v>
      </c>
    </row>
    <row r="183" spans="1:17" ht="30" hidden="1" customHeight="1" x14ac:dyDescent="0.25">
      <c r="A183" s="27"/>
      <c r="B183" s="133">
        <v>141</v>
      </c>
      <c r="C183" s="55" t="s">
        <v>1114</v>
      </c>
      <c r="D183" s="58" t="s">
        <v>704</v>
      </c>
      <c r="E183" s="147">
        <v>13916</v>
      </c>
      <c r="F183" s="43">
        <v>2.11</v>
      </c>
      <c r="G183" s="148"/>
      <c r="H183" s="31">
        <v>1</v>
      </c>
      <c r="I183" s="32"/>
      <c r="J183" s="32"/>
      <c r="K183" s="33">
        <v>1.4</v>
      </c>
      <c r="L183" s="33">
        <v>1.68</v>
      </c>
      <c r="M183" s="33">
        <v>2.23</v>
      </c>
      <c r="N183" s="34">
        <v>2.57</v>
      </c>
      <c r="O183" s="171"/>
      <c r="P183" s="149">
        <f t="shared" ref="P183:P190" si="39">SUM(O183*E183*F183*H183*L183*$P$10)</f>
        <v>0</v>
      </c>
      <c r="Q183" s="180" t="e">
        <f t="shared" si="29"/>
        <v>#DIV/0!</v>
      </c>
    </row>
    <row r="184" spans="1:17" ht="30" hidden="1" customHeight="1" x14ac:dyDescent="0.25">
      <c r="A184" s="27"/>
      <c r="B184" s="133">
        <v>142</v>
      </c>
      <c r="C184" s="55" t="s">
        <v>1115</v>
      </c>
      <c r="D184" s="58" t="s">
        <v>706</v>
      </c>
      <c r="E184" s="147">
        <v>13916</v>
      </c>
      <c r="F184" s="43">
        <v>3.55</v>
      </c>
      <c r="G184" s="148"/>
      <c r="H184" s="31">
        <v>1</v>
      </c>
      <c r="I184" s="32"/>
      <c r="J184" s="32"/>
      <c r="K184" s="33">
        <v>1.4</v>
      </c>
      <c r="L184" s="33">
        <v>1.68</v>
      </c>
      <c r="M184" s="33">
        <v>2.23</v>
      </c>
      <c r="N184" s="34">
        <v>2.57</v>
      </c>
      <c r="O184" s="171"/>
      <c r="P184" s="149">
        <f t="shared" si="39"/>
        <v>0</v>
      </c>
      <c r="Q184" s="180" t="e">
        <f t="shared" si="29"/>
        <v>#DIV/0!</v>
      </c>
    </row>
    <row r="185" spans="1:17" s="169" customFormat="1" ht="30" hidden="1" customHeight="1" x14ac:dyDescent="0.25">
      <c r="A185" s="27"/>
      <c r="B185" s="133">
        <v>143</v>
      </c>
      <c r="C185" s="55" t="s">
        <v>1116</v>
      </c>
      <c r="D185" s="93" t="s">
        <v>714</v>
      </c>
      <c r="E185" s="147">
        <v>13916</v>
      </c>
      <c r="F185" s="43">
        <v>1.57</v>
      </c>
      <c r="G185" s="148"/>
      <c r="H185" s="31">
        <v>1</v>
      </c>
      <c r="I185" s="32"/>
      <c r="J185" s="32"/>
      <c r="K185" s="33">
        <v>1.4</v>
      </c>
      <c r="L185" s="33">
        <v>1.68</v>
      </c>
      <c r="M185" s="33">
        <v>2.23</v>
      </c>
      <c r="N185" s="34">
        <v>2.57</v>
      </c>
      <c r="O185" s="171"/>
      <c r="P185" s="149">
        <f t="shared" si="39"/>
        <v>0</v>
      </c>
      <c r="Q185" s="180" t="e">
        <f t="shared" si="29"/>
        <v>#DIV/0!</v>
      </c>
    </row>
    <row r="186" spans="1:17" ht="30" hidden="1" customHeight="1" x14ac:dyDescent="0.25">
      <c r="A186" s="27"/>
      <c r="B186" s="133">
        <v>144</v>
      </c>
      <c r="C186" s="55" t="s">
        <v>1117</v>
      </c>
      <c r="D186" s="93" t="s">
        <v>716</v>
      </c>
      <c r="E186" s="147">
        <v>13916</v>
      </c>
      <c r="F186" s="43">
        <v>2.2599999999999998</v>
      </c>
      <c r="G186" s="148"/>
      <c r="H186" s="31">
        <v>1</v>
      </c>
      <c r="I186" s="32"/>
      <c r="J186" s="32"/>
      <c r="K186" s="33">
        <v>1.4</v>
      </c>
      <c r="L186" s="33">
        <v>1.68</v>
      </c>
      <c r="M186" s="33">
        <v>2.23</v>
      </c>
      <c r="N186" s="34">
        <v>2.57</v>
      </c>
      <c r="O186" s="171"/>
      <c r="P186" s="149">
        <f t="shared" si="39"/>
        <v>0</v>
      </c>
      <c r="Q186" s="180" t="e">
        <f t="shared" si="29"/>
        <v>#DIV/0!</v>
      </c>
    </row>
    <row r="187" spans="1:17" ht="30" hidden="1" customHeight="1" x14ac:dyDescent="0.25">
      <c r="A187" s="27"/>
      <c r="B187" s="133">
        <v>145</v>
      </c>
      <c r="C187" s="55" t="s">
        <v>1118</v>
      </c>
      <c r="D187" s="93" t="s">
        <v>718</v>
      </c>
      <c r="E187" s="147">
        <v>13916</v>
      </c>
      <c r="F187" s="43">
        <v>3.24</v>
      </c>
      <c r="G187" s="148"/>
      <c r="H187" s="31">
        <v>1</v>
      </c>
      <c r="I187" s="32"/>
      <c r="J187" s="32"/>
      <c r="K187" s="33">
        <v>1.4</v>
      </c>
      <c r="L187" s="33">
        <v>1.68</v>
      </c>
      <c r="M187" s="33">
        <v>2.23</v>
      </c>
      <c r="N187" s="34">
        <v>2.57</v>
      </c>
      <c r="O187" s="171"/>
      <c r="P187" s="149">
        <f t="shared" si="39"/>
        <v>0</v>
      </c>
      <c r="Q187" s="180" t="e">
        <f t="shared" si="29"/>
        <v>#DIV/0!</v>
      </c>
    </row>
    <row r="188" spans="1:17" ht="30" hidden="1" customHeight="1" x14ac:dyDescent="0.25">
      <c r="A188" s="27"/>
      <c r="B188" s="133">
        <v>146</v>
      </c>
      <c r="C188" s="55" t="s">
        <v>1119</v>
      </c>
      <c r="D188" s="93" t="s">
        <v>1120</v>
      </c>
      <c r="E188" s="147">
        <v>13916</v>
      </c>
      <c r="F188" s="43">
        <v>1.7</v>
      </c>
      <c r="G188" s="148"/>
      <c r="H188" s="31">
        <v>1</v>
      </c>
      <c r="I188" s="32"/>
      <c r="J188" s="32"/>
      <c r="K188" s="33">
        <v>1.4</v>
      </c>
      <c r="L188" s="33">
        <v>1.68</v>
      </c>
      <c r="M188" s="33">
        <v>2.23</v>
      </c>
      <c r="N188" s="34">
        <v>2.57</v>
      </c>
      <c r="O188" s="171"/>
      <c r="P188" s="149">
        <f t="shared" si="39"/>
        <v>0</v>
      </c>
      <c r="Q188" s="180" t="e">
        <f t="shared" si="29"/>
        <v>#DIV/0!</v>
      </c>
    </row>
    <row r="189" spans="1:17" ht="30" hidden="1" customHeight="1" x14ac:dyDescent="0.25">
      <c r="A189" s="27"/>
      <c r="B189" s="133">
        <v>147</v>
      </c>
      <c r="C189" s="55" t="s">
        <v>1121</v>
      </c>
      <c r="D189" s="58" t="s">
        <v>722</v>
      </c>
      <c r="E189" s="147">
        <v>13916</v>
      </c>
      <c r="F189" s="43">
        <v>2.06</v>
      </c>
      <c r="G189" s="148"/>
      <c r="H189" s="31">
        <v>1</v>
      </c>
      <c r="I189" s="32"/>
      <c r="J189" s="32"/>
      <c r="K189" s="33">
        <v>1.4</v>
      </c>
      <c r="L189" s="33">
        <v>1.68</v>
      </c>
      <c r="M189" s="33">
        <v>2.23</v>
      </c>
      <c r="N189" s="34">
        <v>2.57</v>
      </c>
      <c r="O189" s="171"/>
      <c r="P189" s="149">
        <f t="shared" si="39"/>
        <v>0</v>
      </c>
      <c r="Q189" s="180" t="e">
        <f t="shared" si="29"/>
        <v>#DIV/0!</v>
      </c>
    </row>
    <row r="190" spans="1:17" s="169" customFormat="1" ht="30" hidden="1" customHeight="1" x14ac:dyDescent="0.25">
      <c r="A190" s="27"/>
      <c r="B190" s="133">
        <v>148</v>
      </c>
      <c r="C190" s="55" t="s">
        <v>1122</v>
      </c>
      <c r="D190" s="58" t="s">
        <v>724</v>
      </c>
      <c r="E190" s="147">
        <v>13916</v>
      </c>
      <c r="F190" s="43">
        <v>2.17</v>
      </c>
      <c r="G190" s="148"/>
      <c r="H190" s="31">
        <v>1</v>
      </c>
      <c r="I190" s="32"/>
      <c r="J190" s="32"/>
      <c r="K190" s="33">
        <v>1.4</v>
      </c>
      <c r="L190" s="33">
        <v>1.68</v>
      </c>
      <c r="M190" s="33">
        <v>2.23</v>
      </c>
      <c r="N190" s="34">
        <v>2.57</v>
      </c>
      <c r="O190" s="171"/>
      <c r="P190" s="149">
        <f t="shared" si="39"/>
        <v>0</v>
      </c>
      <c r="Q190" s="180" t="e">
        <f t="shared" si="29"/>
        <v>#DIV/0!</v>
      </c>
    </row>
    <row r="191" spans="1:17" s="169" customFormat="1" ht="15" hidden="1" customHeight="1" x14ac:dyDescent="0.25">
      <c r="A191" s="140">
        <v>33</v>
      </c>
      <c r="B191" s="209"/>
      <c r="C191" s="184" t="s">
        <v>1123</v>
      </c>
      <c r="D191" s="178" t="s">
        <v>727</v>
      </c>
      <c r="E191" s="160">
        <v>13916</v>
      </c>
      <c r="F191" s="92"/>
      <c r="G191" s="161"/>
      <c r="H191" s="143"/>
      <c r="I191" s="11"/>
      <c r="J191" s="11"/>
      <c r="K191" s="40">
        <v>1.4</v>
      </c>
      <c r="L191" s="40">
        <v>1.68</v>
      </c>
      <c r="M191" s="40">
        <v>2.23</v>
      </c>
      <c r="N191" s="41">
        <v>2.57</v>
      </c>
      <c r="O191" s="85">
        <f t="shared" ref="O191:P191" si="40">O192</f>
        <v>0</v>
      </c>
      <c r="P191" s="85">
        <f t="shared" si="40"/>
        <v>0</v>
      </c>
      <c r="Q191" s="180" t="e">
        <f t="shared" si="29"/>
        <v>#DIV/0!</v>
      </c>
    </row>
    <row r="192" spans="1:17" ht="15.75" hidden="1" customHeight="1" x14ac:dyDescent="0.25">
      <c r="A192" s="27"/>
      <c r="B192" s="133">
        <v>149</v>
      </c>
      <c r="C192" s="55" t="s">
        <v>1124</v>
      </c>
      <c r="D192" s="58" t="s">
        <v>1125</v>
      </c>
      <c r="E192" s="147">
        <v>13916</v>
      </c>
      <c r="F192" s="43">
        <v>1.1000000000000001</v>
      </c>
      <c r="G192" s="148"/>
      <c r="H192" s="31">
        <v>1</v>
      </c>
      <c r="I192" s="32"/>
      <c r="J192" s="32"/>
      <c r="K192" s="33">
        <v>1.4</v>
      </c>
      <c r="L192" s="33">
        <v>1.68</v>
      </c>
      <c r="M192" s="33">
        <v>2.23</v>
      </c>
      <c r="N192" s="34">
        <v>2.57</v>
      </c>
      <c r="O192" s="150">
        <v>0</v>
      </c>
      <c r="P192" s="149">
        <f>SUM(O192*E192*F192*H192*L192*$P$10)</f>
        <v>0</v>
      </c>
      <c r="Q192" s="180" t="e">
        <f t="shared" si="29"/>
        <v>#DIV/0!</v>
      </c>
    </row>
    <row r="193" spans="1:17" s="169" customFormat="1" ht="15" hidden="1" customHeight="1" x14ac:dyDescent="0.25">
      <c r="A193" s="140">
        <v>34</v>
      </c>
      <c r="B193" s="209"/>
      <c r="C193" s="184" t="s">
        <v>1126</v>
      </c>
      <c r="D193" s="178" t="s">
        <v>744</v>
      </c>
      <c r="E193" s="160">
        <v>13916</v>
      </c>
      <c r="F193" s="92"/>
      <c r="G193" s="161"/>
      <c r="H193" s="143"/>
      <c r="I193" s="11"/>
      <c r="J193" s="11"/>
      <c r="K193" s="40">
        <v>1.4</v>
      </c>
      <c r="L193" s="40">
        <v>1.68</v>
      </c>
      <c r="M193" s="40">
        <v>2.23</v>
      </c>
      <c r="N193" s="41">
        <v>2.57</v>
      </c>
      <c r="O193" s="85">
        <f t="shared" ref="O193:P193" si="41">SUM(O194:O196)</f>
        <v>0</v>
      </c>
      <c r="P193" s="85">
        <f t="shared" si="41"/>
        <v>0</v>
      </c>
      <c r="Q193" s="180" t="e">
        <f t="shared" si="29"/>
        <v>#DIV/0!</v>
      </c>
    </row>
    <row r="194" spans="1:17" ht="45" hidden="1" customHeight="1" x14ac:dyDescent="0.25">
      <c r="A194" s="27"/>
      <c r="B194" s="133">
        <v>150</v>
      </c>
      <c r="C194" s="55" t="s">
        <v>1127</v>
      </c>
      <c r="D194" s="93" t="s">
        <v>746</v>
      </c>
      <c r="E194" s="147">
        <v>13916</v>
      </c>
      <c r="F194" s="43">
        <v>0.88</v>
      </c>
      <c r="G194" s="148"/>
      <c r="H194" s="31">
        <v>1</v>
      </c>
      <c r="I194" s="32"/>
      <c r="J194" s="32"/>
      <c r="K194" s="33">
        <v>1.4</v>
      </c>
      <c r="L194" s="33">
        <v>1.68</v>
      </c>
      <c r="M194" s="33">
        <v>2.23</v>
      </c>
      <c r="N194" s="34">
        <v>2.57</v>
      </c>
      <c r="O194" s="150"/>
      <c r="P194" s="149">
        <f>SUM(O194*E194*F194*H194*L194*$P$10)</f>
        <v>0</v>
      </c>
      <c r="Q194" s="180" t="e">
        <f t="shared" si="29"/>
        <v>#DIV/0!</v>
      </c>
    </row>
    <row r="195" spans="1:17" ht="30" hidden="1" customHeight="1" x14ac:dyDescent="0.25">
      <c r="A195" s="27"/>
      <c r="B195" s="133">
        <v>151</v>
      </c>
      <c r="C195" s="55" t="s">
        <v>1128</v>
      </c>
      <c r="D195" s="93" t="s">
        <v>748</v>
      </c>
      <c r="E195" s="147">
        <v>13916</v>
      </c>
      <c r="F195" s="43">
        <v>0.92</v>
      </c>
      <c r="G195" s="148"/>
      <c r="H195" s="31">
        <v>1</v>
      </c>
      <c r="I195" s="32"/>
      <c r="J195" s="32"/>
      <c r="K195" s="33">
        <v>1.4</v>
      </c>
      <c r="L195" s="33">
        <v>1.68</v>
      </c>
      <c r="M195" s="33">
        <v>2.23</v>
      </c>
      <c r="N195" s="34">
        <v>2.57</v>
      </c>
      <c r="O195" s="150"/>
      <c r="P195" s="149">
        <f>SUM(O195*E195*F195*H195*L195*$P$10)</f>
        <v>0</v>
      </c>
      <c r="Q195" s="180" t="e">
        <f t="shared" si="29"/>
        <v>#DIV/0!</v>
      </c>
    </row>
    <row r="196" spans="1:17" ht="30" hidden="1" customHeight="1" x14ac:dyDescent="0.25">
      <c r="A196" s="27"/>
      <c r="B196" s="133">
        <v>152</v>
      </c>
      <c r="C196" s="55" t="s">
        <v>1129</v>
      </c>
      <c r="D196" s="93" t="s">
        <v>750</v>
      </c>
      <c r="E196" s="147">
        <v>13916</v>
      </c>
      <c r="F196" s="43">
        <v>1.56</v>
      </c>
      <c r="G196" s="148"/>
      <c r="H196" s="31">
        <v>1</v>
      </c>
      <c r="I196" s="32"/>
      <c r="J196" s="32"/>
      <c r="K196" s="33">
        <v>1.4</v>
      </c>
      <c r="L196" s="33">
        <v>1.68</v>
      </c>
      <c r="M196" s="33">
        <v>2.23</v>
      </c>
      <c r="N196" s="34">
        <v>2.57</v>
      </c>
      <c r="O196" s="150"/>
      <c r="P196" s="149">
        <f>SUM(O196*E196*F196*H196*L196*$P$10)</f>
        <v>0</v>
      </c>
      <c r="Q196" s="180" t="e">
        <f t="shared" si="29"/>
        <v>#DIV/0!</v>
      </c>
    </row>
    <row r="197" spans="1:17" ht="15" customHeight="1" x14ac:dyDescent="0.25">
      <c r="A197" s="140">
        <v>35</v>
      </c>
      <c r="B197" s="209"/>
      <c r="C197" s="184" t="s">
        <v>1130</v>
      </c>
      <c r="D197" s="178" t="s">
        <v>755</v>
      </c>
      <c r="E197" s="160">
        <v>13916</v>
      </c>
      <c r="F197" s="92"/>
      <c r="G197" s="161"/>
      <c r="H197" s="143"/>
      <c r="I197" s="11"/>
      <c r="J197" s="11"/>
      <c r="K197" s="40">
        <v>1.4</v>
      </c>
      <c r="L197" s="40">
        <v>1.68</v>
      </c>
      <c r="M197" s="40">
        <v>2.23</v>
      </c>
      <c r="N197" s="41">
        <v>2.57</v>
      </c>
      <c r="O197" s="25">
        <f t="shared" ref="O197:P197" si="42">SUM(O198:O201)</f>
        <v>144</v>
      </c>
      <c r="P197" s="25">
        <f t="shared" si="42"/>
        <v>3635883.4176000003</v>
      </c>
      <c r="Q197" s="180"/>
    </row>
    <row r="198" spans="1:17" ht="16.5" customHeight="1" x14ac:dyDescent="0.25">
      <c r="A198" s="27"/>
      <c r="B198" s="133">
        <v>12</v>
      </c>
      <c r="C198" s="55" t="s">
        <v>1131</v>
      </c>
      <c r="D198" s="58" t="s">
        <v>1132</v>
      </c>
      <c r="E198" s="147">
        <v>13916</v>
      </c>
      <c r="F198" s="43">
        <v>1.08</v>
      </c>
      <c r="G198" s="148"/>
      <c r="H198" s="31">
        <v>1</v>
      </c>
      <c r="I198" s="32"/>
      <c r="J198" s="32"/>
      <c r="K198" s="33">
        <v>1.4</v>
      </c>
      <c r="L198" s="33">
        <v>1.68</v>
      </c>
      <c r="M198" s="33">
        <v>2.23</v>
      </c>
      <c r="N198" s="34">
        <v>2.57</v>
      </c>
      <c r="O198" s="150">
        <v>144</v>
      </c>
      <c r="P198" s="149">
        <f>SUM(O198*E198*F198*H198*L198*$P$10)</f>
        <v>3635883.4176000003</v>
      </c>
      <c r="Q198" s="180">
        <f t="shared" si="29"/>
        <v>25249.190400000003</v>
      </c>
    </row>
    <row r="199" spans="1:17" ht="90" hidden="1" customHeight="1" x14ac:dyDescent="0.25">
      <c r="A199" s="27"/>
      <c r="B199" s="133">
        <v>154</v>
      </c>
      <c r="C199" s="55" t="s">
        <v>1133</v>
      </c>
      <c r="D199" s="58" t="s">
        <v>1134</v>
      </c>
      <c r="E199" s="147">
        <v>13916</v>
      </c>
      <c r="F199" s="43">
        <v>1.41</v>
      </c>
      <c r="G199" s="148"/>
      <c r="H199" s="31">
        <v>1</v>
      </c>
      <c r="I199" s="32"/>
      <c r="J199" s="32"/>
      <c r="K199" s="33">
        <v>1.4</v>
      </c>
      <c r="L199" s="33">
        <v>1.68</v>
      </c>
      <c r="M199" s="33">
        <v>2.23</v>
      </c>
      <c r="N199" s="34">
        <v>2.57</v>
      </c>
      <c r="O199" s="150">
        <v>0</v>
      </c>
      <c r="P199" s="149">
        <f>SUM(O199*E199*F199*H199*L199*$P$10)</f>
        <v>0</v>
      </c>
    </row>
    <row r="200" spans="1:17" ht="26.25" hidden="1" customHeight="1" x14ac:dyDescent="0.25">
      <c r="A200" s="27"/>
      <c r="B200" s="133">
        <v>155</v>
      </c>
      <c r="C200" s="55" t="s">
        <v>1135</v>
      </c>
      <c r="D200" s="58" t="s">
        <v>773</v>
      </c>
      <c r="E200" s="147">
        <v>13916</v>
      </c>
      <c r="F200" s="43">
        <v>2.58</v>
      </c>
      <c r="G200" s="148"/>
      <c r="H200" s="31">
        <v>1</v>
      </c>
      <c r="I200" s="32"/>
      <c r="J200" s="32"/>
      <c r="K200" s="33">
        <v>1.4</v>
      </c>
      <c r="L200" s="33">
        <v>1.68</v>
      </c>
      <c r="M200" s="33">
        <v>2.23</v>
      </c>
      <c r="N200" s="34">
        <v>2.57</v>
      </c>
      <c r="O200" s="171"/>
      <c r="P200" s="149">
        <f>SUM(O200*E200*F200*H200*L200*$P$10)</f>
        <v>0</v>
      </c>
    </row>
    <row r="201" spans="1:17" ht="45" hidden="1" customHeight="1" x14ac:dyDescent="0.25">
      <c r="A201" s="27"/>
      <c r="B201" s="133">
        <v>156</v>
      </c>
      <c r="C201" s="55" t="s">
        <v>1136</v>
      </c>
      <c r="D201" s="58" t="s">
        <v>1137</v>
      </c>
      <c r="E201" s="147">
        <v>13916</v>
      </c>
      <c r="F201" s="32">
        <v>12.27</v>
      </c>
      <c r="G201" s="148"/>
      <c r="H201" s="31">
        <v>1</v>
      </c>
      <c r="I201" s="32"/>
      <c r="J201" s="32"/>
      <c r="K201" s="33">
        <v>1.4</v>
      </c>
      <c r="L201" s="33">
        <v>1.68</v>
      </c>
      <c r="M201" s="33">
        <v>2.23</v>
      </c>
      <c r="N201" s="34">
        <v>2.57</v>
      </c>
      <c r="O201" s="171"/>
      <c r="P201" s="149">
        <f>SUM(O201*E201*F201*H201*L201*$P$10)</f>
        <v>0</v>
      </c>
    </row>
    <row r="202" spans="1:17" s="169" customFormat="1" ht="15" hidden="1" customHeight="1" x14ac:dyDescent="0.25">
      <c r="A202" s="140">
        <v>36</v>
      </c>
      <c r="B202" s="209"/>
      <c r="C202" s="184" t="s">
        <v>1138</v>
      </c>
      <c r="D202" s="178" t="s">
        <v>774</v>
      </c>
      <c r="E202" s="160">
        <v>13916</v>
      </c>
      <c r="F202" s="47"/>
      <c r="G202" s="161"/>
      <c r="H202" s="143"/>
      <c r="I202" s="11"/>
      <c r="J202" s="11"/>
      <c r="K202" s="40">
        <v>1.4</v>
      </c>
      <c r="L202" s="40">
        <v>1.68</v>
      </c>
      <c r="M202" s="40">
        <v>2.23</v>
      </c>
      <c r="N202" s="41">
        <v>2.57</v>
      </c>
      <c r="O202" s="85">
        <f t="shared" ref="O202:P202" si="43">SUM(O203:O212)</f>
        <v>0</v>
      </c>
      <c r="P202" s="85">
        <f t="shared" si="43"/>
        <v>0</v>
      </c>
      <c r="Q202" s="204"/>
    </row>
    <row r="203" spans="1:17" ht="30" hidden="1" customHeight="1" x14ac:dyDescent="0.25">
      <c r="A203" s="27"/>
      <c r="B203" s="133">
        <v>157</v>
      </c>
      <c r="C203" s="55" t="s">
        <v>1139</v>
      </c>
      <c r="D203" s="58" t="s">
        <v>1140</v>
      </c>
      <c r="E203" s="147">
        <v>13916</v>
      </c>
      <c r="F203" s="43">
        <v>7.86</v>
      </c>
      <c r="G203" s="148"/>
      <c r="H203" s="94">
        <v>0.8</v>
      </c>
      <c r="I203" s="95"/>
      <c r="J203" s="32"/>
      <c r="K203" s="33">
        <v>1.4</v>
      </c>
      <c r="L203" s="33">
        <v>1.68</v>
      </c>
      <c r="M203" s="33">
        <v>2.23</v>
      </c>
      <c r="N203" s="34">
        <v>2.57</v>
      </c>
      <c r="O203" s="186"/>
      <c r="P203" s="149">
        <f>SUM(O203*E203*F203*H203*L203*$P$10)</f>
        <v>0</v>
      </c>
    </row>
    <row r="204" spans="1:17" ht="57" hidden="1" customHeight="1" x14ac:dyDescent="0.25">
      <c r="A204" s="27"/>
      <c r="B204" s="133">
        <v>158</v>
      </c>
      <c r="C204" s="55" t="s">
        <v>1141</v>
      </c>
      <c r="D204" s="93" t="s">
        <v>782</v>
      </c>
      <c r="E204" s="147">
        <v>13916</v>
      </c>
      <c r="F204" s="43">
        <v>0.56000000000000005</v>
      </c>
      <c r="G204" s="148"/>
      <c r="H204" s="31">
        <v>1</v>
      </c>
      <c r="I204" s="32"/>
      <c r="J204" s="32"/>
      <c r="K204" s="33">
        <v>1.4</v>
      </c>
      <c r="L204" s="33">
        <v>1.68</v>
      </c>
      <c r="M204" s="33">
        <v>2.23</v>
      </c>
      <c r="N204" s="34">
        <v>2.57</v>
      </c>
      <c r="O204" s="186">
        <v>0</v>
      </c>
      <c r="P204" s="149">
        <f>SUM(O204*E204*F204*H204*L204*$P$10)</f>
        <v>0</v>
      </c>
    </row>
    <row r="205" spans="1:17" ht="57" hidden="1" customHeight="1" x14ac:dyDescent="0.25">
      <c r="A205" s="27"/>
      <c r="B205" s="133">
        <v>159</v>
      </c>
      <c r="C205" s="27" t="s">
        <v>1142</v>
      </c>
      <c r="D205" s="91" t="s">
        <v>1143</v>
      </c>
      <c r="E205" s="147">
        <v>13916</v>
      </c>
      <c r="F205" s="180">
        <v>0.45</v>
      </c>
      <c r="G205" s="187">
        <v>0.3</v>
      </c>
      <c r="H205" s="31">
        <v>1</v>
      </c>
      <c r="I205" s="32"/>
      <c r="J205" s="32"/>
      <c r="K205" s="33">
        <v>1.4</v>
      </c>
      <c r="L205" s="33">
        <v>1.68</v>
      </c>
      <c r="M205" s="33">
        <v>2.23</v>
      </c>
      <c r="N205" s="34">
        <v>2.57</v>
      </c>
      <c r="O205" s="186"/>
      <c r="P205" s="149"/>
    </row>
    <row r="206" spans="1:17" s="169" customFormat="1" ht="56.45" hidden="1" customHeight="1" x14ac:dyDescent="0.25">
      <c r="A206" s="27"/>
      <c r="B206" s="133">
        <v>160</v>
      </c>
      <c r="C206" s="55" t="s">
        <v>1144</v>
      </c>
      <c r="D206" s="58" t="s">
        <v>1145</v>
      </c>
      <c r="E206" s="147">
        <v>13916</v>
      </c>
      <c r="F206" s="43">
        <v>0.46</v>
      </c>
      <c r="G206" s="148"/>
      <c r="H206" s="31">
        <v>1</v>
      </c>
      <c r="I206" s="32"/>
      <c r="J206" s="32"/>
      <c r="K206" s="33">
        <v>1.4</v>
      </c>
      <c r="L206" s="33">
        <v>1.68</v>
      </c>
      <c r="M206" s="33">
        <v>2.23</v>
      </c>
      <c r="N206" s="34">
        <v>2.57</v>
      </c>
      <c r="O206" s="186">
        <v>0</v>
      </c>
      <c r="P206" s="149">
        <f>SUM(O206*E206*F206*H206*L206*$P$10)</f>
        <v>0</v>
      </c>
      <c r="Q206" s="204"/>
    </row>
    <row r="207" spans="1:17" ht="30" hidden="1" customHeight="1" x14ac:dyDescent="0.25">
      <c r="A207" s="27"/>
      <c r="B207" s="133">
        <v>161</v>
      </c>
      <c r="C207" s="55" t="s">
        <v>1146</v>
      </c>
      <c r="D207" s="58" t="s">
        <v>794</v>
      </c>
      <c r="E207" s="147">
        <v>13916</v>
      </c>
      <c r="F207" s="48">
        <v>7.4</v>
      </c>
      <c r="G207" s="148"/>
      <c r="H207" s="31">
        <v>1</v>
      </c>
      <c r="I207" s="32"/>
      <c r="J207" s="32"/>
      <c r="K207" s="33">
        <v>1.4</v>
      </c>
      <c r="L207" s="33">
        <v>1.68</v>
      </c>
      <c r="M207" s="33">
        <v>2.23</v>
      </c>
      <c r="N207" s="34">
        <v>2.57</v>
      </c>
      <c r="O207" s="186"/>
      <c r="P207" s="149">
        <f>SUM(O207*E207*F207*H207*L207*$P$10)</f>
        <v>0</v>
      </c>
    </row>
    <row r="208" spans="1:17" ht="30" hidden="1" customHeight="1" x14ac:dyDescent="0.25">
      <c r="A208" s="27"/>
      <c r="B208" s="133">
        <v>162</v>
      </c>
      <c r="C208" s="55" t="s">
        <v>1147</v>
      </c>
      <c r="D208" s="28" t="s">
        <v>806</v>
      </c>
      <c r="E208" s="147">
        <v>13916</v>
      </c>
      <c r="F208" s="43">
        <v>0.4</v>
      </c>
      <c r="G208" s="148"/>
      <c r="H208" s="31">
        <v>1</v>
      </c>
      <c r="I208" s="32"/>
      <c r="J208" s="32"/>
      <c r="K208" s="81">
        <v>1.4</v>
      </c>
      <c r="L208" s="81">
        <v>1.68</v>
      </c>
      <c r="M208" s="81">
        <v>2.23</v>
      </c>
      <c r="N208" s="82">
        <v>2.57</v>
      </c>
      <c r="O208" s="150"/>
      <c r="P208" s="149"/>
    </row>
    <row r="209" spans="1:17" ht="30" hidden="1" customHeight="1" x14ac:dyDescent="0.25">
      <c r="A209" s="27"/>
      <c r="B209" s="189">
        <f>B208+1</f>
        <v>163</v>
      </c>
      <c r="C209" s="89" t="s">
        <v>1148</v>
      </c>
      <c r="D209" s="91" t="s">
        <v>814</v>
      </c>
      <c r="E209" s="183">
        <v>13916</v>
      </c>
      <c r="F209" s="180">
        <v>4.2300000000000004</v>
      </c>
      <c r="G209" s="181">
        <v>1.83E-2</v>
      </c>
      <c r="H209" s="31">
        <v>1</v>
      </c>
      <c r="I209" s="32"/>
      <c r="J209" s="32"/>
      <c r="K209" s="81">
        <v>1.4</v>
      </c>
      <c r="L209" s="81">
        <v>1.68</v>
      </c>
      <c r="M209" s="81">
        <v>2.23</v>
      </c>
      <c r="N209" s="82">
        <v>2.57</v>
      </c>
      <c r="O209" s="150"/>
      <c r="P209" s="149"/>
    </row>
    <row r="210" spans="1:17" ht="30" hidden="1" customHeight="1" x14ac:dyDescent="0.25">
      <c r="A210" s="27"/>
      <c r="B210" s="133">
        <v>164</v>
      </c>
      <c r="C210" s="27" t="s">
        <v>1149</v>
      </c>
      <c r="D210" s="90" t="s">
        <v>816</v>
      </c>
      <c r="E210" s="183">
        <v>13916</v>
      </c>
      <c r="F210" s="180">
        <v>1.29</v>
      </c>
      <c r="G210" s="181">
        <v>5.8500000000000003E-2</v>
      </c>
      <c r="H210" s="31">
        <v>1</v>
      </c>
      <c r="I210" s="32"/>
      <c r="J210" s="32"/>
      <c r="K210" s="81">
        <v>1.4</v>
      </c>
      <c r="L210" s="81">
        <v>1.68</v>
      </c>
      <c r="M210" s="81">
        <v>2.23</v>
      </c>
      <c r="N210" s="82">
        <v>2.57</v>
      </c>
      <c r="O210" s="150"/>
      <c r="P210" s="149"/>
    </row>
    <row r="211" spans="1:17" ht="30" hidden="1" customHeight="1" x14ac:dyDescent="0.25">
      <c r="A211" s="27"/>
      <c r="B211" s="133">
        <v>165</v>
      </c>
      <c r="C211" s="27" t="s">
        <v>1150</v>
      </c>
      <c r="D211" s="90" t="s">
        <v>818</v>
      </c>
      <c r="E211" s="183">
        <v>13916</v>
      </c>
      <c r="F211" s="180">
        <v>3.23</v>
      </c>
      <c r="G211" s="181">
        <v>5.4300000000000001E-2</v>
      </c>
      <c r="H211" s="31">
        <v>1</v>
      </c>
      <c r="I211" s="32"/>
      <c r="J211" s="32"/>
      <c r="K211" s="81">
        <v>1.4</v>
      </c>
      <c r="L211" s="81">
        <v>1.68</v>
      </c>
      <c r="M211" s="81">
        <v>2.23</v>
      </c>
      <c r="N211" s="82">
        <v>2.57</v>
      </c>
      <c r="O211" s="150"/>
      <c r="P211" s="149"/>
    </row>
    <row r="212" spans="1:17" ht="30" hidden="1" customHeight="1" x14ac:dyDescent="0.25">
      <c r="A212" s="27"/>
      <c r="B212" s="133">
        <v>166</v>
      </c>
      <c r="C212" s="27" t="s">
        <v>1151</v>
      </c>
      <c r="D212" s="90" t="s">
        <v>820</v>
      </c>
      <c r="E212" s="183">
        <v>13916</v>
      </c>
      <c r="F212" s="180">
        <v>8.93</v>
      </c>
      <c r="G212" s="181">
        <v>8.9399999999999993E-2</v>
      </c>
      <c r="H212" s="31">
        <v>1</v>
      </c>
      <c r="I212" s="32"/>
      <c r="J212" s="32"/>
      <c r="K212" s="81">
        <v>1.4</v>
      </c>
      <c r="L212" s="81">
        <v>1.68</v>
      </c>
      <c r="M212" s="81">
        <v>2.23</v>
      </c>
      <c r="N212" s="82">
        <v>2.57</v>
      </c>
      <c r="O212" s="150"/>
      <c r="P212" s="149"/>
    </row>
    <row r="213" spans="1:17" ht="15" hidden="1" customHeight="1" x14ac:dyDescent="0.25">
      <c r="A213" s="190">
        <v>37</v>
      </c>
      <c r="B213" s="214"/>
      <c r="C213" s="191" t="s">
        <v>1152</v>
      </c>
      <c r="D213" s="192" t="s">
        <v>821</v>
      </c>
      <c r="E213" s="193">
        <v>13916</v>
      </c>
      <c r="F213" s="194"/>
      <c r="G213" s="195"/>
      <c r="H213" s="196"/>
      <c r="I213" s="197"/>
      <c r="J213" s="197"/>
      <c r="K213" s="198">
        <v>1.4</v>
      </c>
      <c r="L213" s="198">
        <v>1.68</v>
      </c>
      <c r="M213" s="198">
        <v>2.23</v>
      </c>
      <c r="N213" s="199">
        <v>2.57</v>
      </c>
      <c r="O213" s="200">
        <f t="shared" ref="O213:P213" si="44">SUM(O214:O229)</f>
        <v>0</v>
      </c>
      <c r="P213" s="200">
        <f t="shared" si="44"/>
        <v>0</v>
      </c>
    </row>
    <row r="214" spans="1:17" s="127" customFormat="1" ht="45" hidden="1" customHeight="1" x14ac:dyDescent="0.25">
      <c r="A214" s="27"/>
      <c r="B214" s="133">
        <v>167</v>
      </c>
      <c r="C214" s="55" t="s">
        <v>1153</v>
      </c>
      <c r="D214" s="69" t="s">
        <v>1154</v>
      </c>
      <c r="E214" s="147">
        <v>13916</v>
      </c>
      <c r="F214" s="180">
        <v>1.98</v>
      </c>
      <c r="G214" s="148"/>
      <c r="H214" s="31">
        <v>1</v>
      </c>
      <c r="I214" s="31"/>
      <c r="J214" s="31"/>
      <c r="K214" s="70">
        <v>1.4</v>
      </c>
      <c r="L214" s="70">
        <v>1.68</v>
      </c>
      <c r="M214" s="70">
        <v>2.23</v>
      </c>
      <c r="N214" s="70">
        <v>2.57</v>
      </c>
      <c r="O214" s="188"/>
      <c r="P214" s="149">
        <f>SUM(O214*E214*F214*H214*L214*$P$10)</f>
        <v>0</v>
      </c>
      <c r="Q214" s="205"/>
    </row>
    <row r="215" spans="1:17" s="127" customFormat="1" ht="45" hidden="1" customHeight="1" x14ac:dyDescent="0.25">
      <c r="A215" s="27"/>
      <c r="B215" s="133">
        <v>168</v>
      </c>
      <c r="C215" s="55" t="s">
        <v>1155</v>
      </c>
      <c r="D215" s="69" t="s">
        <v>823</v>
      </c>
      <c r="E215" s="147">
        <v>13916</v>
      </c>
      <c r="F215" s="180">
        <v>2.31</v>
      </c>
      <c r="G215" s="148"/>
      <c r="H215" s="31">
        <v>1</v>
      </c>
      <c r="I215" s="31"/>
      <c r="J215" s="31"/>
      <c r="K215" s="70">
        <v>1.4</v>
      </c>
      <c r="L215" s="70">
        <v>1.68</v>
      </c>
      <c r="M215" s="70">
        <v>2.23</v>
      </c>
      <c r="N215" s="70">
        <v>2.57</v>
      </c>
      <c r="O215" s="27"/>
      <c r="P215" s="149">
        <f>SUM(O215*E215*F215*H215*L215*$P$10)</f>
        <v>0</v>
      </c>
      <c r="Q215" s="205"/>
    </row>
    <row r="216" spans="1:17" s="127" customFormat="1" ht="60" hidden="1" customHeight="1" x14ac:dyDescent="0.25">
      <c r="A216" s="27"/>
      <c r="B216" s="133">
        <v>169</v>
      </c>
      <c r="C216" s="55" t="s">
        <v>1156</v>
      </c>
      <c r="D216" s="69" t="s">
        <v>1157</v>
      </c>
      <c r="E216" s="147">
        <v>13916</v>
      </c>
      <c r="F216" s="43">
        <v>1.52</v>
      </c>
      <c r="G216" s="148"/>
      <c r="H216" s="31">
        <v>1</v>
      </c>
      <c r="I216" s="31"/>
      <c r="J216" s="31"/>
      <c r="K216" s="70">
        <v>1.4</v>
      </c>
      <c r="L216" s="70">
        <v>1.68</v>
      </c>
      <c r="M216" s="70">
        <v>2.23</v>
      </c>
      <c r="N216" s="70">
        <v>2.57</v>
      </c>
      <c r="O216" s="27"/>
      <c r="P216" s="149">
        <f>SUM(O216*E216*F216*H216*L216*$P$10)</f>
        <v>0</v>
      </c>
      <c r="Q216" s="205"/>
    </row>
    <row r="217" spans="1:17" s="127" customFormat="1" ht="60" hidden="1" customHeight="1" x14ac:dyDescent="0.25">
      <c r="A217" s="27"/>
      <c r="B217" s="133">
        <v>170</v>
      </c>
      <c r="C217" s="55" t="s">
        <v>1158</v>
      </c>
      <c r="D217" s="69" t="s">
        <v>831</v>
      </c>
      <c r="E217" s="147">
        <v>13916</v>
      </c>
      <c r="F217" s="43">
        <v>1.82</v>
      </c>
      <c r="G217" s="148"/>
      <c r="H217" s="31">
        <v>1</v>
      </c>
      <c r="I217" s="31"/>
      <c r="J217" s="31"/>
      <c r="K217" s="70">
        <v>1.4</v>
      </c>
      <c r="L217" s="70">
        <v>1.68</v>
      </c>
      <c r="M217" s="70">
        <v>2.23</v>
      </c>
      <c r="N217" s="70">
        <v>2.57</v>
      </c>
      <c r="O217" s="27"/>
      <c r="P217" s="149">
        <f>SUM(O217*E217*F217*H217*L217*$P$10)</f>
        <v>0</v>
      </c>
      <c r="Q217" s="205"/>
    </row>
    <row r="218" spans="1:17" s="127" customFormat="1" ht="30" hidden="1" customHeight="1" x14ac:dyDescent="0.25">
      <c r="A218" s="27"/>
      <c r="B218" s="133">
        <v>171</v>
      </c>
      <c r="C218" s="55" t="s">
        <v>1159</v>
      </c>
      <c r="D218" s="69" t="s">
        <v>1160</v>
      </c>
      <c r="E218" s="147">
        <v>13916</v>
      </c>
      <c r="F218" s="43">
        <v>1.39</v>
      </c>
      <c r="G218" s="148"/>
      <c r="H218" s="31">
        <v>1</v>
      </c>
      <c r="I218" s="31"/>
      <c r="J218" s="31"/>
      <c r="K218" s="70">
        <v>1.4</v>
      </c>
      <c r="L218" s="70">
        <v>1.68</v>
      </c>
      <c r="M218" s="70">
        <v>2.23</v>
      </c>
      <c r="N218" s="70">
        <v>2.57</v>
      </c>
      <c r="O218" s="27"/>
      <c r="P218" s="149"/>
      <c r="Q218" s="205"/>
    </row>
    <row r="219" spans="1:17" s="127" customFormat="1" ht="30" hidden="1" customHeight="1" x14ac:dyDescent="0.25">
      <c r="A219" s="27"/>
      <c r="B219" s="133">
        <v>172</v>
      </c>
      <c r="C219" s="55" t="s">
        <v>1161</v>
      </c>
      <c r="D219" s="69" t="s">
        <v>837</v>
      </c>
      <c r="E219" s="147">
        <v>13916</v>
      </c>
      <c r="F219" s="43">
        <v>1.67</v>
      </c>
      <c r="G219" s="148"/>
      <c r="H219" s="31">
        <v>1</v>
      </c>
      <c r="I219" s="31"/>
      <c r="J219" s="31"/>
      <c r="K219" s="70">
        <v>1.4</v>
      </c>
      <c r="L219" s="70">
        <v>1.68</v>
      </c>
      <c r="M219" s="70">
        <v>2.23</v>
      </c>
      <c r="N219" s="70">
        <v>2.57</v>
      </c>
      <c r="O219" s="27"/>
      <c r="P219" s="149"/>
      <c r="Q219" s="205"/>
    </row>
    <row r="220" spans="1:17" s="127" customFormat="1" ht="45" hidden="1" customHeight="1" x14ac:dyDescent="0.25">
      <c r="A220" s="27"/>
      <c r="B220" s="133">
        <v>173</v>
      </c>
      <c r="C220" s="55" t="s">
        <v>1162</v>
      </c>
      <c r="D220" s="69" t="s">
        <v>1163</v>
      </c>
      <c r="E220" s="147">
        <v>13916</v>
      </c>
      <c r="F220" s="43">
        <v>0.85</v>
      </c>
      <c r="G220" s="148"/>
      <c r="H220" s="31">
        <v>1</v>
      </c>
      <c r="I220" s="31"/>
      <c r="J220" s="31"/>
      <c r="K220" s="70">
        <v>1.4</v>
      </c>
      <c r="L220" s="70">
        <v>1.68</v>
      </c>
      <c r="M220" s="70">
        <v>2.23</v>
      </c>
      <c r="N220" s="70">
        <v>2.57</v>
      </c>
      <c r="O220" s="27"/>
      <c r="P220" s="149">
        <f t="shared" ref="P220:P225" si="45">SUM(O220*E220*F220*H220*L220*$P$10)</f>
        <v>0</v>
      </c>
      <c r="Q220" s="205"/>
    </row>
    <row r="221" spans="1:17" s="127" customFormat="1" ht="45" hidden="1" customHeight="1" x14ac:dyDescent="0.25">
      <c r="A221" s="27"/>
      <c r="B221" s="133">
        <v>174</v>
      </c>
      <c r="C221" s="55" t="s">
        <v>1164</v>
      </c>
      <c r="D221" s="69" t="s">
        <v>1165</v>
      </c>
      <c r="E221" s="147">
        <v>13916</v>
      </c>
      <c r="F221" s="43">
        <v>1.0900000000000001</v>
      </c>
      <c r="G221" s="148"/>
      <c r="H221" s="31">
        <v>1</v>
      </c>
      <c r="I221" s="31"/>
      <c r="J221" s="31"/>
      <c r="K221" s="70">
        <v>1.4</v>
      </c>
      <c r="L221" s="70">
        <v>1.68</v>
      </c>
      <c r="M221" s="70">
        <v>2.23</v>
      </c>
      <c r="N221" s="70">
        <v>2.57</v>
      </c>
      <c r="O221" s="27"/>
      <c r="P221" s="149">
        <f t="shared" si="45"/>
        <v>0</v>
      </c>
      <c r="Q221" s="205"/>
    </row>
    <row r="222" spans="1:17" ht="45" hidden="1" customHeight="1" x14ac:dyDescent="0.25">
      <c r="A222" s="27"/>
      <c r="B222" s="133">
        <v>175</v>
      </c>
      <c r="C222" s="55" t="s">
        <v>1166</v>
      </c>
      <c r="D222" s="69" t="s">
        <v>849</v>
      </c>
      <c r="E222" s="147">
        <v>13916</v>
      </c>
      <c r="F222" s="43">
        <v>1.5</v>
      </c>
      <c r="G222" s="148"/>
      <c r="H222" s="31">
        <v>1</v>
      </c>
      <c r="I222" s="31"/>
      <c r="J222" s="31"/>
      <c r="K222" s="70">
        <v>1.4</v>
      </c>
      <c r="L222" s="70">
        <v>1.68</v>
      </c>
      <c r="M222" s="70">
        <v>2.23</v>
      </c>
      <c r="N222" s="70">
        <v>2.57</v>
      </c>
      <c r="O222" s="27"/>
      <c r="P222" s="149">
        <f t="shared" si="45"/>
        <v>0</v>
      </c>
    </row>
    <row r="223" spans="1:17" ht="60" hidden="1" customHeight="1" x14ac:dyDescent="0.25">
      <c r="A223" s="27"/>
      <c r="B223" s="133">
        <v>176</v>
      </c>
      <c r="C223" s="55" t="s">
        <v>1167</v>
      </c>
      <c r="D223" s="58" t="s">
        <v>851</v>
      </c>
      <c r="E223" s="147">
        <v>13916</v>
      </c>
      <c r="F223" s="43">
        <v>1.8</v>
      </c>
      <c r="G223" s="148"/>
      <c r="H223" s="31">
        <v>1</v>
      </c>
      <c r="I223" s="32"/>
      <c r="J223" s="32"/>
      <c r="K223" s="33">
        <v>1.4</v>
      </c>
      <c r="L223" s="33">
        <v>1.68</v>
      </c>
      <c r="M223" s="33">
        <v>2.23</v>
      </c>
      <c r="N223" s="34">
        <v>2.57</v>
      </c>
      <c r="O223" s="27"/>
      <c r="P223" s="149">
        <f t="shared" si="45"/>
        <v>0</v>
      </c>
    </row>
    <row r="224" spans="1:17" ht="45" hidden="1" customHeight="1" x14ac:dyDescent="0.25">
      <c r="A224" s="27"/>
      <c r="B224" s="133">
        <v>177</v>
      </c>
      <c r="C224" s="55" t="s">
        <v>1168</v>
      </c>
      <c r="D224" s="58" t="s">
        <v>855</v>
      </c>
      <c r="E224" s="147">
        <v>13916</v>
      </c>
      <c r="F224" s="43">
        <v>2.75</v>
      </c>
      <c r="G224" s="148"/>
      <c r="H224" s="31">
        <v>1</v>
      </c>
      <c r="I224" s="32"/>
      <c r="J224" s="32"/>
      <c r="K224" s="33">
        <v>1.4</v>
      </c>
      <c r="L224" s="33">
        <v>1.68</v>
      </c>
      <c r="M224" s="33">
        <v>2.23</v>
      </c>
      <c r="N224" s="34">
        <v>2.57</v>
      </c>
      <c r="O224" s="27"/>
      <c r="P224" s="149">
        <f t="shared" si="45"/>
        <v>0</v>
      </c>
    </row>
    <row r="225" spans="1:17" ht="43.5" hidden="1" customHeight="1" x14ac:dyDescent="0.25">
      <c r="A225" s="27"/>
      <c r="B225" s="133">
        <v>178</v>
      </c>
      <c r="C225" s="55" t="s">
        <v>1169</v>
      </c>
      <c r="D225" s="58" t="s">
        <v>857</v>
      </c>
      <c r="E225" s="147">
        <v>13916</v>
      </c>
      <c r="F225" s="43">
        <v>2.35</v>
      </c>
      <c r="G225" s="148"/>
      <c r="H225" s="31">
        <v>1</v>
      </c>
      <c r="I225" s="32"/>
      <c r="J225" s="32"/>
      <c r="K225" s="33">
        <v>1.4</v>
      </c>
      <c r="L225" s="33">
        <v>1.68</v>
      </c>
      <c r="M225" s="33">
        <v>2.23</v>
      </c>
      <c r="N225" s="34">
        <v>2.57</v>
      </c>
      <c r="O225" s="27"/>
      <c r="P225" s="149">
        <f t="shared" si="45"/>
        <v>0</v>
      </c>
    </row>
    <row r="226" spans="1:17" ht="43.5" hidden="1" customHeight="1" x14ac:dyDescent="0.25">
      <c r="A226" s="27"/>
      <c r="B226" s="133">
        <v>179</v>
      </c>
      <c r="C226" s="55" t="s">
        <v>1170</v>
      </c>
      <c r="D226" s="58" t="s">
        <v>859</v>
      </c>
      <c r="E226" s="147">
        <v>13916</v>
      </c>
      <c r="F226" s="43">
        <v>1.76</v>
      </c>
      <c r="G226" s="148"/>
      <c r="H226" s="31">
        <v>1</v>
      </c>
      <c r="I226" s="32"/>
      <c r="J226" s="32"/>
      <c r="K226" s="33">
        <v>1.4</v>
      </c>
      <c r="L226" s="33">
        <v>1.68</v>
      </c>
      <c r="M226" s="33">
        <v>2.23</v>
      </c>
      <c r="N226" s="34">
        <v>2.57</v>
      </c>
      <c r="O226" s="27"/>
      <c r="P226" s="149"/>
    </row>
    <row r="227" spans="1:17" ht="43.5" hidden="1" customHeight="1" x14ac:dyDescent="0.25">
      <c r="A227" s="27"/>
      <c r="B227" s="133">
        <v>180</v>
      </c>
      <c r="C227" s="55" t="s">
        <v>1171</v>
      </c>
      <c r="D227" s="58" t="s">
        <v>861</v>
      </c>
      <c r="E227" s="147">
        <v>13916</v>
      </c>
      <c r="F227" s="43">
        <v>1.51</v>
      </c>
      <c r="G227" s="148"/>
      <c r="H227" s="31">
        <v>1</v>
      </c>
      <c r="I227" s="32"/>
      <c r="J227" s="32"/>
      <c r="K227" s="33">
        <v>1.4</v>
      </c>
      <c r="L227" s="33">
        <v>1.68</v>
      </c>
      <c r="M227" s="33">
        <v>2.23</v>
      </c>
      <c r="N227" s="34">
        <v>2.57</v>
      </c>
      <c r="O227" s="27"/>
      <c r="P227" s="149"/>
    </row>
    <row r="228" spans="1:17" ht="43.5" hidden="1" customHeight="1" x14ac:dyDescent="0.25">
      <c r="A228" s="27"/>
      <c r="B228" s="133">
        <v>181</v>
      </c>
      <c r="C228" s="55" t="s">
        <v>1172</v>
      </c>
      <c r="D228" s="58" t="s">
        <v>1173</v>
      </c>
      <c r="E228" s="147">
        <v>13916</v>
      </c>
      <c r="F228" s="79">
        <v>1</v>
      </c>
      <c r="G228" s="148"/>
      <c r="H228" s="31">
        <v>1</v>
      </c>
      <c r="I228" s="32"/>
      <c r="J228" s="32"/>
      <c r="K228" s="33">
        <v>1.4</v>
      </c>
      <c r="L228" s="33">
        <v>1.68</v>
      </c>
      <c r="M228" s="33">
        <v>2.23</v>
      </c>
      <c r="N228" s="34">
        <v>2.57</v>
      </c>
      <c r="O228" s="27"/>
      <c r="P228" s="149"/>
    </row>
    <row r="229" spans="1:17" ht="43.5" hidden="1" customHeight="1" x14ac:dyDescent="0.25">
      <c r="A229" s="27"/>
      <c r="B229" s="133">
        <v>182</v>
      </c>
      <c r="C229" s="55" t="s">
        <v>1174</v>
      </c>
      <c r="D229" s="58" t="s">
        <v>863</v>
      </c>
      <c r="E229" s="147">
        <v>13916</v>
      </c>
      <c r="F229" s="43">
        <v>1.4</v>
      </c>
      <c r="G229" s="148"/>
      <c r="H229" s="31">
        <v>1</v>
      </c>
      <c r="I229" s="32"/>
      <c r="J229" s="32"/>
      <c r="K229" s="33">
        <v>1.4</v>
      </c>
      <c r="L229" s="33">
        <v>1.68</v>
      </c>
      <c r="M229" s="33">
        <v>2.23</v>
      </c>
      <c r="N229" s="34">
        <v>2.57</v>
      </c>
      <c r="O229" s="27"/>
      <c r="P229" s="149"/>
    </row>
    <row r="230" spans="1:17" s="169" customFormat="1" ht="19.5" hidden="1" customHeight="1" x14ac:dyDescent="0.25">
      <c r="A230" s="468" t="s">
        <v>871</v>
      </c>
      <c r="B230" s="469"/>
      <c r="C230" s="470"/>
      <c r="D230" s="201" t="s">
        <v>1175</v>
      </c>
      <c r="E230" s="84"/>
      <c r="F230" s="84"/>
      <c r="G230" s="84"/>
      <c r="H230" s="84"/>
      <c r="I230" s="120"/>
      <c r="J230" s="120"/>
      <c r="K230" s="84"/>
      <c r="L230" s="84"/>
      <c r="M230" s="84"/>
      <c r="N230" s="84"/>
      <c r="O230" s="202">
        <f t="shared" ref="O230:P230" si="46">SUM(O11,O12,O23,O25,O27,O31,O36,O38,O42,O45,O47,O50,O59,O63,O66,O70,O73,O75,O80,O132,O139,O146,O149,O151,O153,O157,O159,O161,O163,O168,O175,O182,O191,O193,O197,O202,O213)</f>
        <v>800</v>
      </c>
      <c r="P230" s="202">
        <f t="shared" si="46"/>
        <v>17083076.0439808</v>
      </c>
      <c r="Q230" s="204"/>
    </row>
    <row r="231" spans="1:17" ht="15" customHeight="1" x14ac:dyDescent="0.25"/>
    <row r="266" hidden="1" x14ac:dyDescent="0.25"/>
    <row r="267" hidden="1" x14ac:dyDescent="0.25"/>
  </sheetData>
  <mergeCells count="21">
    <mergeCell ref="A230:C230"/>
    <mergeCell ref="Q6:Q9"/>
    <mergeCell ref="A2:Q4"/>
    <mergeCell ref="O8:P8"/>
    <mergeCell ref="K8:K9"/>
    <mergeCell ref="L8:L9"/>
    <mergeCell ref="M8:M9"/>
    <mergeCell ref="N8:N9"/>
    <mergeCell ref="O7:P7"/>
    <mergeCell ref="K7:N7"/>
    <mergeCell ref="O6:P6"/>
    <mergeCell ref="K6:N6"/>
    <mergeCell ref="A6:A9"/>
    <mergeCell ref="B6:B9"/>
    <mergeCell ref="C6:C9"/>
    <mergeCell ref="D6:D9"/>
    <mergeCell ref="E6:E9"/>
    <mergeCell ref="F6:F9"/>
    <mergeCell ref="G6:G9"/>
    <mergeCell ref="H6:H9"/>
    <mergeCell ref="J6:J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B8EA9-7B75-4315-8A42-DF4F0FBF24A5}">
  <dimension ref="A1:G29"/>
  <sheetViews>
    <sheetView workbookViewId="0">
      <selection activeCell="J10" sqref="J10"/>
    </sheetView>
  </sheetViews>
  <sheetFormatPr defaultRowHeight="15" x14ac:dyDescent="0.25"/>
  <cols>
    <col min="2" max="2" width="62.28515625" customWidth="1"/>
    <col min="3" max="3" width="12.42578125" hidden="1" customWidth="1"/>
    <col min="4" max="4" width="14.85546875" hidden="1" customWidth="1"/>
    <col min="5" max="5" width="21.140625" customWidth="1"/>
    <col min="6" max="6" width="15" hidden="1" customWidth="1"/>
    <col min="7" max="7" width="14.42578125" hidden="1" customWidth="1"/>
  </cols>
  <sheetData>
    <row r="1" spans="1:7" ht="15.75" x14ac:dyDescent="0.25">
      <c r="A1" s="299"/>
      <c r="B1" s="299"/>
      <c r="C1" s="299"/>
      <c r="D1" s="299"/>
      <c r="E1" s="484" t="s">
        <v>1249</v>
      </c>
      <c r="F1" s="484"/>
      <c r="G1" s="484"/>
    </row>
    <row r="2" spans="1:7" ht="15.75" x14ac:dyDescent="0.25">
      <c r="A2" s="300"/>
      <c r="B2" s="485"/>
      <c r="C2" s="485"/>
      <c r="D2" s="485"/>
      <c r="E2" s="485"/>
      <c r="F2" s="485"/>
      <c r="G2" s="485"/>
    </row>
    <row r="3" spans="1:7" ht="15.75" x14ac:dyDescent="0.25">
      <c r="A3" s="300"/>
      <c r="B3" s="301"/>
      <c r="C3" s="301"/>
      <c r="D3" s="301"/>
      <c r="E3" s="301"/>
      <c r="F3" s="484" t="s">
        <v>1215</v>
      </c>
      <c r="G3" s="484"/>
    </row>
    <row r="4" spans="1:7" ht="15.75" x14ac:dyDescent="0.25">
      <c r="A4" s="300"/>
      <c r="B4" s="485" t="s">
        <v>1216</v>
      </c>
      <c r="C4" s="485"/>
      <c r="D4" s="485"/>
      <c r="E4" s="485"/>
      <c r="F4" s="485"/>
      <c r="G4" s="485"/>
    </row>
    <row r="5" spans="1:7" ht="16.5" thickBot="1" x14ac:dyDescent="0.3">
      <c r="A5" s="302"/>
      <c r="B5" s="303"/>
      <c r="C5" s="304"/>
      <c r="D5" s="302"/>
      <c r="E5" s="302"/>
      <c r="F5" s="302"/>
      <c r="G5" s="305"/>
    </row>
    <row r="6" spans="1:7" ht="15.75" customHeight="1" x14ac:dyDescent="0.25">
      <c r="A6" s="486" t="s">
        <v>1217</v>
      </c>
      <c r="B6" s="488" t="s">
        <v>1218</v>
      </c>
      <c r="C6" s="490" t="s">
        <v>1219</v>
      </c>
      <c r="D6" s="492" t="s">
        <v>874</v>
      </c>
      <c r="E6" s="493"/>
      <c r="F6" s="493"/>
      <c r="G6" s="494"/>
    </row>
    <row r="7" spans="1:7" ht="48" customHeight="1" thickBot="1" x14ac:dyDescent="0.3">
      <c r="A7" s="487"/>
      <c r="B7" s="489"/>
      <c r="C7" s="491"/>
      <c r="D7" s="495"/>
      <c r="E7" s="496"/>
      <c r="F7" s="496"/>
      <c r="G7" s="497"/>
    </row>
    <row r="8" spans="1:7" ht="16.5" hidden="1" thickBot="1" x14ac:dyDescent="0.3">
      <c r="A8" s="306"/>
      <c r="B8" s="307"/>
      <c r="C8" s="308"/>
      <c r="D8" s="498"/>
      <c r="E8" s="499"/>
      <c r="F8" s="499"/>
      <c r="G8" s="500"/>
    </row>
    <row r="9" spans="1:7" ht="30.75" customHeight="1" x14ac:dyDescent="0.25">
      <c r="A9" s="309">
        <v>1</v>
      </c>
      <c r="B9" s="310" t="s">
        <v>1227</v>
      </c>
      <c r="C9" s="311">
        <v>164.88</v>
      </c>
      <c r="D9" s="311">
        <f>ROUND(C9*1.4,2)</f>
        <v>230.83</v>
      </c>
      <c r="E9" s="311">
        <f>ROUND(C9*1.68,2)</f>
        <v>277</v>
      </c>
      <c r="F9" s="311">
        <f>ROUND(C9*2.23,2)</f>
        <v>367.68</v>
      </c>
      <c r="G9" s="312">
        <f>ROUND(C9*2.57,2)</f>
        <v>423.74</v>
      </c>
    </row>
    <row r="10" spans="1:7" ht="30.75" customHeight="1" x14ac:dyDescent="0.25">
      <c r="A10" s="313">
        <f>A9+1</f>
        <v>2</v>
      </c>
      <c r="B10" s="314" t="s">
        <v>1228</v>
      </c>
      <c r="C10" s="315">
        <v>472.74</v>
      </c>
      <c r="D10" s="315">
        <f t="shared" ref="D10:D22" si="0">ROUND(C10*1.4,2)</f>
        <v>661.84</v>
      </c>
      <c r="E10" s="315">
        <f t="shared" ref="E10:E22" si="1">ROUND(C10*1.68,2)</f>
        <v>794.2</v>
      </c>
      <c r="F10" s="315">
        <f>ROUND(C10*2.23,2)</f>
        <v>1054.21</v>
      </c>
      <c r="G10" s="316">
        <f>ROUND(C10*2.57,2)</f>
        <v>1214.94</v>
      </c>
    </row>
    <row r="11" spans="1:7" ht="30.75" customHeight="1" x14ac:dyDescent="0.25">
      <c r="A11" s="313">
        <f t="shared" ref="A11:A21" si="2">A10+1</f>
        <v>3</v>
      </c>
      <c r="B11" s="314" t="s">
        <v>1229</v>
      </c>
      <c r="C11" s="315">
        <v>1214.73</v>
      </c>
      <c r="D11" s="315">
        <f t="shared" si="0"/>
        <v>1700.62</v>
      </c>
      <c r="E11" s="315">
        <f t="shared" si="1"/>
        <v>2040.75</v>
      </c>
      <c r="F11" s="315" t="s">
        <v>1230</v>
      </c>
      <c r="G11" s="316" t="s">
        <v>1230</v>
      </c>
    </row>
    <row r="12" spans="1:7" ht="30.75" customHeight="1" x14ac:dyDescent="0.25">
      <c r="A12" s="313">
        <f t="shared" si="2"/>
        <v>4</v>
      </c>
      <c r="B12" s="314" t="s">
        <v>1231</v>
      </c>
      <c r="C12" s="315">
        <v>305.52</v>
      </c>
      <c r="D12" s="315">
        <f t="shared" si="0"/>
        <v>427.73</v>
      </c>
      <c r="E12" s="315">
        <f t="shared" si="1"/>
        <v>513.27</v>
      </c>
      <c r="F12" s="315">
        <f t="shared" ref="F12:F20" si="3">ROUND(C12*2.23,2)</f>
        <v>681.31</v>
      </c>
      <c r="G12" s="316">
        <f t="shared" ref="G12:G20" si="4">ROUND(C12*2.57,2)</f>
        <v>785.19</v>
      </c>
    </row>
    <row r="13" spans="1:7" ht="30.75" customHeight="1" x14ac:dyDescent="0.25">
      <c r="A13" s="313">
        <f t="shared" si="2"/>
        <v>5</v>
      </c>
      <c r="B13" s="314" t="s">
        <v>1232</v>
      </c>
      <c r="C13" s="315">
        <v>472.74</v>
      </c>
      <c r="D13" s="315">
        <f t="shared" si="0"/>
        <v>661.84</v>
      </c>
      <c r="E13" s="315">
        <f t="shared" si="1"/>
        <v>794.2</v>
      </c>
      <c r="F13" s="315">
        <f t="shared" si="3"/>
        <v>1054.21</v>
      </c>
      <c r="G13" s="316">
        <f t="shared" si="4"/>
        <v>1214.94</v>
      </c>
    </row>
    <row r="14" spans="1:7" ht="30.75" customHeight="1" x14ac:dyDescent="0.25">
      <c r="A14" s="313">
        <f t="shared" si="2"/>
        <v>6</v>
      </c>
      <c r="B14" s="314" t="s">
        <v>1233</v>
      </c>
      <c r="C14" s="315">
        <v>305.52</v>
      </c>
      <c r="D14" s="315">
        <f t="shared" si="0"/>
        <v>427.73</v>
      </c>
      <c r="E14" s="315">
        <f t="shared" si="1"/>
        <v>513.27</v>
      </c>
      <c r="F14" s="315">
        <f t="shared" si="3"/>
        <v>681.31</v>
      </c>
      <c r="G14" s="316">
        <f t="shared" si="4"/>
        <v>785.19</v>
      </c>
    </row>
    <row r="15" spans="1:7" ht="30.75" customHeight="1" x14ac:dyDescent="0.25">
      <c r="A15" s="313">
        <f t="shared" si="2"/>
        <v>7</v>
      </c>
      <c r="B15" s="314" t="s">
        <v>1234</v>
      </c>
      <c r="C15" s="315">
        <v>213.87</v>
      </c>
      <c r="D15" s="315">
        <f t="shared" si="0"/>
        <v>299.42</v>
      </c>
      <c r="E15" s="315">
        <f t="shared" si="1"/>
        <v>359.3</v>
      </c>
      <c r="F15" s="315">
        <f t="shared" si="3"/>
        <v>476.93</v>
      </c>
      <c r="G15" s="316">
        <f t="shared" si="4"/>
        <v>549.65</v>
      </c>
    </row>
    <row r="16" spans="1:7" ht="30.75" customHeight="1" x14ac:dyDescent="0.25">
      <c r="A16" s="313">
        <f t="shared" si="2"/>
        <v>8</v>
      </c>
      <c r="B16" s="314" t="s">
        <v>1235</v>
      </c>
      <c r="C16" s="315">
        <v>251.6</v>
      </c>
      <c r="D16" s="315">
        <f t="shared" si="0"/>
        <v>352.24</v>
      </c>
      <c r="E16" s="315">
        <f t="shared" si="1"/>
        <v>422.69</v>
      </c>
      <c r="F16" s="315">
        <f t="shared" si="3"/>
        <v>561.07000000000005</v>
      </c>
      <c r="G16" s="316">
        <f t="shared" si="4"/>
        <v>646.61</v>
      </c>
    </row>
    <row r="17" spans="1:7" ht="30.75" customHeight="1" x14ac:dyDescent="0.25">
      <c r="A17" s="313">
        <f t="shared" si="2"/>
        <v>9</v>
      </c>
      <c r="B17" s="314" t="s">
        <v>1236</v>
      </c>
      <c r="C17" s="315">
        <v>302</v>
      </c>
      <c r="D17" s="315">
        <f t="shared" si="0"/>
        <v>422.8</v>
      </c>
      <c r="E17" s="315">
        <f t="shared" si="1"/>
        <v>507.36</v>
      </c>
      <c r="F17" s="315">
        <f t="shared" si="3"/>
        <v>673.46</v>
      </c>
      <c r="G17" s="316">
        <f t="shared" si="4"/>
        <v>776.14</v>
      </c>
    </row>
    <row r="18" spans="1:7" ht="30.75" customHeight="1" x14ac:dyDescent="0.25">
      <c r="A18" s="313">
        <f t="shared" si="2"/>
        <v>10</v>
      </c>
      <c r="B18" s="314" t="s">
        <v>1237</v>
      </c>
      <c r="C18" s="315">
        <v>1377.41</v>
      </c>
      <c r="D18" s="315">
        <f t="shared" si="0"/>
        <v>1928.37</v>
      </c>
      <c r="E18" s="315">
        <f t="shared" si="1"/>
        <v>2314.0500000000002</v>
      </c>
      <c r="F18" s="315">
        <f t="shared" si="3"/>
        <v>3071.62</v>
      </c>
      <c r="G18" s="316">
        <f t="shared" si="4"/>
        <v>3539.94</v>
      </c>
    </row>
    <row r="19" spans="1:7" ht="30.75" customHeight="1" x14ac:dyDescent="0.25">
      <c r="A19" s="313">
        <f>A18+1</f>
        <v>11</v>
      </c>
      <c r="B19" s="314" t="s">
        <v>1238</v>
      </c>
      <c r="C19" s="315">
        <v>713.7</v>
      </c>
      <c r="D19" s="315">
        <f t="shared" si="0"/>
        <v>999.18</v>
      </c>
      <c r="E19" s="315">
        <f t="shared" si="1"/>
        <v>1199.02</v>
      </c>
      <c r="F19" s="315">
        <f t="shared" si="3"/>
        <v>1591.55</v>
      </c>
      <c r="G19" s="316">
        <f t="shared" si="4"/>
        <v>1834.21</v>
      </c>
    </row>
    <row r="20" spans="1:7" ht="30.75" customHeight="1" x14ac:dyDescent="0.25">
      <c r="A20" s="313">
        <f t="shared" si="2"/>
        <v>12</v>
      </c>
      <c r="B20" s="314" t="s">
        <v>1239</v>
      </c>
      <c r="C20" s="315">
        <v>713.7</v>
      </c>
      <c r="D20" s="315">
        <f t="shared" si="0"/>
        <v>999.18</v>
      </c>
      <c r="E20" s="315">
        <f t="shared" si="1"/>
        <v>1199.02</v>
      </c>
      <c r="F20" s="315">
        <f t="shared" si="3"/>
        <v>1591.55</v>
      </c>
      <c r="G20" s="316">
        <f t="shared" si="4"/>
        <v>1834.21</v>
      </c>
    </row>
    <row r="21" spans="1:7" ht="30.75" customHeight="1" x14ac:dyDescent="0.25">
      <c r="A21" s="313">
        <f t="shared" si="2"/>
        <v>13</v>
      </c>
      <c r="B21" s="314" t="s">
        <v>1240</v>
      </c>
      <c r="C21" s="315">
        <v>713.7</v>
      </c>
      <c r="D21" s="315">
        <f t="shared" si="0"/>
        <v>999.18</v>
      </c>
      <c r="E21" s="315">
        <f t="shared" si="1"/>
        <v>1199.02</v>
      </c>
      <c r="F21" s="315">
        <f>ROUND(C21*2.23,2)</f>
        <v>1591.55</v>
      </c>
      <c r="G21" s="316">
        <f>ROUND(C21*2.57,2)</f>
        <v>1834.21</v>
      </c>
    </row>
    <row r="22" spans="1:7" ht="30.75" customHeight="1" x14ac:dyDescent="0.25">
      <c r="A22" s="313">
        <v>12</v>
      </c>
      <c r="B22" s="314" t="s">
        <v>1241</v>
      </c>
      <c r="C22" s="315">
        <v>713.7</v>
      </c>
      <c r="D22" s="315">
        <f t="shared" si="0"/>
        <v>999.18</v>
      </c>
      <c r="E22" s="315">
        <f t="shared" si="1"/>
        <v>1199.02</v>
      </c>
      <c r="F22" s="315">
        <f>ROUND(C22*2.23,2)</f>
        <v>1591.55</v>
      </c>
      <c r="G22" s="316">
        <f>ROUND(C22*2.57,2)</f>
        <v>1834.21</v>
      </c>
    </row>
    <row r="23" spans="1:7" ht="30.75" customHeight="1" x14ac:dyDescent="0.25">
      <c r="A23" s="313">
        <f>A22+1</f>
        <v>13</v>
      </c>
      <c r="B23" s="314" t="s">
        <v>1242</v>
      </c>
      <c r="C23" s="317"/>
      <c r="D23" s="317"/>
      <c r="E23" s="317"/>
      <c r="F23" s="317"/>
      <c r="G23" s="318"/>
    </row>
    <row r="24" spans="1:7" ht="30.75" customHeight="1" x14ac:dyDescent="0.25">
      <c r="A24" s="319"/>
      <c r="B24" s="314" t="s">
        <v>1243</v>
      </c>
      <c r="C24" s="320">
        <v>305.52</v>
      </c>
      <c r="D24" s="315">
        <f t="shared" ref="D24:D27" si="5">ROUND(C24*1.4,2)</f>
        <v>427.73</v>
      </c>
      <c r="E24" s="315">
        <f t="shared" ref="E24:E27" si="6">ROUND(C24*1.68,2)</f>
        <v>513.27</v>
      </c>
      <c r="F24" s="315" t="s">
        <v>1230</v>
      </c>
      <c r="G24" s="316" t="s">
        <v>1230</v>
      </c>
    </row>
    <row r="25" spans="1:7" ht="30.75" customHeight="1" x14ac:dyDescent="0.25">
      <c r="A25" s="313"/>
      <c r="B25" s="314" t="s">
        <v>1244</v>
      </c>
      <c r="C25" s="315">
        <v>213.87</v>
      </c>
      <c r="D25" s="315">
        <f t="shared" si="5"/>
        <v>299.42</v>
      </c>
      <c r="E25" s="315">
        <f t="shared" si="6"/>
        <v>359.3</v>
      </c>
      <c r="F25" s="315" t="s">
        <v>1230</v>
      </c>
      <c r="G25" s="316" t="s">
        <v>1230</v>
      </c>
    </row>
    <row r="26" spans="1:7" ht="30.75" customHeight="1" x14ac:dyDescent="0.25">
      <c r="A26" s="313"/>
      <c r="B26" s="314" t="s">
        <v>1245</v>
      </c>
      <c r="C26" s="315">
        <v>213.87</v>
      </c>
      <c r="D26" s="315">
        <f t="shared" si="5"/>
        <v>299.42</v>
      </c>
      <c r="E26" s="315">
        <f t="shared" si="6"/>
        <v>359.3</v>
      </c>
      <c r="F26" s="315" t="s">
        <v>1230</v>
      </c>
      <c r="G26" s="316" t="s">
        <v>1230</v>
      </c>
    </row>
    <row r="27" spans="1:7" ht="30.75" customHeight="1" x14ac:dyDescent="0.25">
      <c r="A27" s="319"/>
      <c r="B27" s="314" t="s">
        <v>1246</v>
      </c>
      <c r="C27" s="317">
        <v>852.77</v>
      </c>
      <c r="D27" s="315">
        <f t="shared" si="5"/>
        <v>1193.8800000000001</v>
      </c>
      <c r="E27" s="315">
        <f t="shared" si="6"/>
        <v>1432.65</v>
      </c>
      <c r="F27" s="315" t="s">
        <v>1230</v>
      </c>
      <c r="G27" s="316" t="s">
        <v>1230</v>
      </c>
    </row>
    <row r="28" spans="1:7" ht="30.75" customHeight="1" x14ac:dyDescent="0.25">
      <c r="A28" s="313">
        <v>14</v>
      </c>
      <c r="B28" s="314" t="s">
        <v>1247</v>
      </c>
      <c r="C28" s="315">
        <v>595.17999999999995</v>
      </c>
      <c r="D28" s="315">
        <f>ROUND(C28*1.4,2)</f>
        <v>833.25</v>
      </c>
      <c r="E28" s="315">
        <f>ROUND(C28*1.68,2)</f>
        <v>999.9</v>
      </c>
      <c r="F28" s="315" t="s">
        <v>1230</v>
      </c>
      <c r="G28" s="316" t="s">
        <v>1230</v>
      </c>
    </row>
    <row r="29" spans="1:7" ht="30.75" customHeight="1" x14ac:dyDescent="0.25">
      <c r="A29" s="313">
        <v>15</v>
      </c>
      <c r="B29" s="314" t="s">
        <v>1248</v>
      </c>
      <c r="C29" s="315">
        <v>800.14</v>
      </c>
      <c r="D29" s="315">
        <f>ROUND(C29*1.4,2)</f>
        <v>1120.2</v>
      </c>
      <c r="E29" s="315">
        <f>ROUND(C29*1.68,2)</f>
        <v>1344.24</v>
      </c>
      <c r="F29" s="315" t="s">
        <v>1230</v>
      </c>
      <c r="G29" s="316" t="s">
        <v>1230</v>
      </c>
    </row>
  </sheetData>
  <mergeCells count="8">
    <mergeCell ref="E1:G1"/>
    <mergeCell ref="B2:G2"/>
    <mergeCell ref="F3:G3"/>
    <mergeCell ref="B4:G4"/>
    <mergeCell ref="A6:A7"/>
    <mergeCell ref="B6:B7"/>
    <mergeCell ref="C6:C7"/>
    <mergeCell ref="D6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CBDC5-1137-482C-87B4-15BBA5DD624E}">
  <dimension ref="A1:G55"/>
  <sheetViews>
    <sheetView workbookViewId="0">
      <selection activeCell="L3" sqref="L3"/>
    </sheetView>
  </sheetViews>
  <sheetFormatPr defaultRowHeight="15" x14ac:dyDescent="0.25"/>
  <cols>
    <col min="1" max="1" width="5" customWidth="1"/>
    <col min="2" max="2" width="69" customWidth="1"/>
    <col min="3" max="4" width="0" hidden="1" customWidth="1"/>
    <col min="5" max="5" width="17" customWidth="1"/>
    <col min="6" max="6" width="0" hidden="1" customWidth="1"/>
    <col min="7" max="7" width="9.42578125" hidden="1" customWidth="1"/>
  </cols>
  <sheetData>
    <row r="1" spans="1:7" ht="15.75" x14ac:dyDescent="0.25">
      <c r="A1" s="321"/>
      <c r="B1" s="322"/>
      <c r="C1" s="323"/>
      <c r="D1" s="321"/>
      <c r="E1" s="501" t="s">
        <v>1303</v>
      </c>
      <c r="F1" s="501"/>
      <c r="G1" s="501"/>
    </row>
    <row r="2" spans="1:7" ht="32.25" customHeight="1" x14ac:dyDescent="0.25">
      <c r="A2" s="324"/>
      <c r="B2" s="502" t="s">
        <v>1250</v>
      </c>
      <c r="C2" s="502"/>
      <c r="D2" s="502"/>
      <c r="E2" s="502"/>
      <c r="F2" s="502"/>
      <c r="G2" s="502"/>
    </row>
    <row r="3" spans="1:7" ht="15.75" x14ac:dyDescent="0.25">
      <c r="A3" s="324"/>
      <c r="B3" s="325"/>
      <c r="C3" s="503"/>
      <c r="D3" s="503"/>
      <c r="E3" s="325"/>
      <c r="F3" s="325"/>
      <c r="G3" s="326"/>
    </row>
    <row r="4" spans="1:7" ht="15.75" customHeight="1" x14ac:dyDescent="0.25">
      <c r="A4" s="504" t="s">
        <v>1217</v>
      </c>
      <c r="B4" s="506" t="s">
        <v>1251</v>
      </c>
      <c r="C4" s="504" t="s">
        <v>1219</v>
      </c>
      <c r="D4" s="331" t="s">
        <v>1252</v>
      </c>
      <c r="E4" s="332"/>
      <c r="F4" s="332"/>
      <c r="G4" s="333"/>
    </row>
    <row r="5" spans="1:7" ht="47.25" x14ac:dyDescent="0.25">
      <c r="A5" s="505"/>
      <c r="B5" s="507"/>
      <c r="C5" s="505"/>
      <c r="D5" s="327" t="s">
        <v>1220</v>
      </c>
      <c r="E5" s="327" t="s">
        <v>874</v>
      </c>
      <c r="F5" s="327" t="s">
        <v>1221</v>
      </c>
      <c r="G5" s="327" t="s">
        <v>1222</v>
      </c>
    </row>
    <row r="6" spans="1:7" ht="24.75" customHeight="1" x14ac:dyDescent="0.25">
      <c r="A6" s="328">
        <v>1</v>
      </c>
      <c r="B6" s="314" t="s">
        <v>1253</v>
      </c>
      <c r="C6" s="329">
        <v>129.32</v>
      </c>
      <c r="D6" s="329">
        <f>ROUND(C6*1.4,2)</f>
        <v>181.05</v>
      </c>
      <c r="E6" s="329">
        <f>ROUND(C6*1.68,2)</f>
        <v>217.26</v>
      </c>
      <c r="F6" s="315" t="s">
        <v>1230</v>
      </c>
      <c r="G6" s="315" t="s">
        <v>1230</v>
      </c>
    </row>
    <row r="7" spans="1:7" ht="24.75" customHeight="1" x14ac:dyDescent="0.25">
      <c r="A7" s="328">
        <f>A6+1</f>
        <v>2</v>
      </c>
      <c r="B7" s="314" t="s">
        <v>1254</v>
      </c>
      <c r="C7" s="329">
        <v>141.9</v>
      </c>
      <c r="D7" s="329">
        <f t="shared" ref="D7:D55" si="0">ROUND(C7*1.4,2)</f>
        <v>198.66</v>
      </c>
      <c r="E7" s="329">
        <f t="shared" ref="E7:E55" si="1">ROUND(C7*1.68,2)</f>
        <v>238.39</v>
      </c>
      <c r="F7" s="315" t="s">
        <v>1230</v>
      </c>
      <c r="G7" s="315" t="s">
        <v>1230</v>
      </c>
    </row>
    <row r="8" spans="1:7" ht="24.75" customHeight="1" x14ac:dyDescent="0.25">
      <c r="A8" s="328">
        <f t="shared" ref="A8:A55" si="2">A7+1</f>
        <v>3</v>
      </c>
      <c r="B8" s="314" t="s">
        <v>1255</v>
      </c>
      <c r="C8" s="329">
        <v>1546.3</v>
      </c>
      <c r="D8" s="329">
        <f t="shared" si="0"/>
        <v>2164.8200000000002</v>
      </c>
      <c r="E8" s="329">
        <f t="shared" si="1"/>
        <v>2597.7800000000002</v>
      </c>
      <c r="F8" s="315" t="s">
        <v>1230</v>
      </c>
      <c r="G8" s="315" t="s">
        <v>1230</v>
      </c>
    </row>
    <row r="9" spans="1:7" ht="24.75" customHeight="1" x14ac:dyDescent="0.25">
      <c r="A9" s="328">
        <f t="shared" si="2"/>
        <v>4</v>
      </c>
      <c r="B9" s="314" t="s">
        <v>1256</v>
      </c>
      <c r="C9" s="329">
        <v>1372</v>
      </c>
      <c r="D9" s="329">
        <f t="shared" si="0"/>
        <v>1920.8</v>
      </c>
      <c r="E9" s="329">
        <f t="shared" si="1"/>
        <v>2304.96</v>
      </c>
      <c r="F9" s="315" t="s">
        <v>1230</v>
      </c>
      <c r="G9" s="315" t="s">
        <v>1230</v>
      </c>
    </row>
    <row r="10" spans="1:7" ht="24.75" customHeight="1" x14ac:dyDescent="0.25">
      <c r="A10" s="328">
        <f t="shared" si="2"/>
        <v>5</v>
      </c>
      <c r="B10" s="314" t="s">
        <v>1257</v>
      </c>
      <c r="C10" s="329">
        <v>1546.3</v>
      </c>
      <c r="D10" s="329">
        <f t="shared" si="0"/>
        <v>2164.8200000000002</v>
      </c>
      <c r="E10" s="329">
        <f t="shared" si="1"/>
        <v>2597.7800000000002</v>
      </c>
      <c r="F10" s="315" t="s">
        <v>1230</v>
      </c>
      <c r="G10" s="315" t="s">
        <v>1230</v>
      </c>
    </row>
    <row r="11" spans="1:7" ht="24.75" customHeight="1" x14ac:dyDescent="0.25">
      <c r="A11" s="328">
        <f t="shared" si="2"/>
        <v>6</v>
      </c>
      <c r="B11" s="314" t="s">
        <v>1258</v>
      </c>
      <c r="C11" s="329">
        <v>320.38</v>
      </c>
      <c r="D11" s="329">
        <f t="shared" si="0"/>
        <v>448.53</v>
      </c>
      <c r="E11" s="329">
        <f t="shared" si="1"/>
        <v>538.24</v>
      </c>
      <c r="F11" s="315" t="s">
        <v>1230</v>
      </c>
      <c r="G11" s="315" t="s">
        <v>1230</v>
      </c>
    </row>
    <row r="12" spans="1:7" ht="24.75" customHeight="1" x14ac:dyDescent="0.25">
      <c r="A12" s="328">
        <f t="shared" si="2"/>
        <v>7</v>
      </c>
      <c r="B12" s="314" t="s">
        <v>1259</v>
      </c>
      <c r="C12" s="329">
        <v>438</v>
      </c>
      <c r="D12" s="329">
        <f t="shared" si="0"/>
        <v>613.20000000000005</v>
      </c>
      <c r="E12" s="329">
        <f t="shared" si="1"/>
        <v>735.84</v>
      </c>
      <c r="F12" s="315" t="s">
        <v>1230</v>
      </c>
      <c r="G12" s="315" t="s">
        <v>1230</v>
      </c>
    </row>
    <row r="13" spans="1:7" ht="24.75" customHeight="1" x14ac:dyDescent="0.25">
      <c r="A13" s="328">
        <f t="shared" si="2"/>
        <v>8</v>
      </c>
      <c r="B13" s="314" t="s">
        <v>1260</v>
      </c>
      <c r="C13" s="329">
        <v>353.93</v>
      </c>
      <c r="D13" s="329">
        <f t="shared" si="0"/>
        <v>495.5</v>
      </c>
      <c r="E13" s="329">
        <f t="shared" si="1"/>
        <v>594.6</v>
      </c>
      <c r="F13" s="315" t="s">
        <v>1230</v>
      </c>
      <c r="G13" s="315" t="s">
        <v>1230</v>
      </c>
    </row>
    <row r="14" spans="1:7" s="336" customFormat="1" ht="24.75" customHeight="1" x14ac:dyDescent="0.25">
      <c r="A14" s="328">
        <f t="shared" si="2"/>
        <v>9</v>
      </c>
      <c r="B14" s="334" t="s">
        <v>1261</v>
      </c>
      <c r="C14" s="329">
        <v>941.13</v>
      </c>
      <c r="D14" s="329">
        <f t="shared" si="0"/>
        <v>1317.58</v>
      </c>
      <c r="E14" s="329">
        <f t="shared" si="1"/>
        <v>1581.1</v>
      </c>
      <c r="F14" s="335" t="s">
        <v>1230</v>
      </c>
      <c r="G14" s="335" t="s">
        <v>1230</v>
      </c>
    </row>
    <row r="15" spans="1:7" ht="24.75" customHeight="1" x14ac:dyDescent="0.25">
      <c r="A15" s="328">
        <f t="shared" si="2"/>
        <v>10</v>
      </c>
      <c r="B15" s="314" t="s">
        <v>1262</v>
      </c>
      <c r="C15" s="329">
        <v>124.7</v>
      </c>
      <c r="D15" s="329">
        <f t="shared" si="0"/>
        <v>174.58</v>
      </c>
      <c r="E15" s="329">
        <f t="shared" si="1"/>
        <v>209.5</v>
      </c>
      <c r="F15" s="315" t="s">
        <v>1230</v>
      </c>
      <c r="G15" s="315" t="s">
        <v>1230</v>
      </c>
    </row>
    <row r="16" spans="1:7" ht="24.75" customHeight="1" x14ac:dyDescent="0.25">
      <c r="A16" s="328">
        <f t="shared" si="2"/>
        <v>11</v>
      </c>
      <c r="B16" s="314" t="s">
        <v>1263</v>
      </c>
      <c r="C16" s="329">
        <v>134.46</v>
      </c>
      <c r="D16" s="329">
        <f t="shared" si="0"/>
        <v>188.24</v>
      </c>
      <c r="E16" s="329">
        <f t="shared" si="1"/>
        <v>225.89</v>
      </c>
      <c r="F16" s="315" t="s">
        <v>1230</v>
      </c>
      <c r="G16" s="315" t="s">
        <v>1230</v>
      </c>
    </row>
    <row r="17" spans="1:7" ht="31.5" customHeight="1" x14ac:dyDescent="0.25">
      <c r="A17" s="328">
        <f t="shared" si="2"/>
        <v>12</v>
      </c>
      <c r="B17" s="314" t="s">
        <v>1264</v>
      </c>
      <c r="C17" s="329">
        <v>1975.76</v>
      </c>
      <c r="D17" s="329">
        <f t="shared" si="0"/>
        <v>2766.06</v>
      </c>
      <c r="E17" s="329">
        <f t="shared" si="1"/>
        <v>3319.28</v>
      </c>
      <c r="F17" s="315" t="s">
        <v>1230</v>
      </c>
      <c r="G17" s="315" t="s">
        <v>1230</v>
      </c>
    </row>
    <row r="18" spans="1:7" ht="31.5" customHeight="1" x14ac:dyDescent="0.25">
      <c r="A18" s="328">
        <f t="shared" si="2"/>
        <v>13</v>
      </c>
      <c r="B18" s="314" t="s">
        <v>1265</v>
      </c>
      <c r="C18" s="329">
        <v>5108.63</v>
      </c>
      <c r="D18" s="329">
        <f t="shared" si="0"/>
        <v>7152.08</v>
      </c>
      <c r="E18" s="329">
        <f t="shared" si="1"/>
        <v>8582.5</v>
      </c>
      <c r="F18" s="315" t="s">
        <v>1230</v>
      </c>
      <c r="G18" s="315" t="s">
        <v>1230</v>
      </c>
    </row>
    <row r="19" spans="1:7" ht="24.75" customHeight="1" x14ac:dyDescent="0.25">
      <c r="A19" s="328">
        <f t="shared" si="2"/>
        <v>14</v>
      </c>
      <c r="B19" s="314" t="s">
        <v>1266</v>
      </c>
      <c r="C19" s="329">
        <v>449.8</v>
      </c>
      <c r="D19" s="329">
        <f t="shared" si="0"/>
        <v>629.72</v>
      </c>
      <c r="E19" s="329">
        <f t="shared" si="1"/>
        <v>755.66</v>
      </c>
      <c r="F19" s="315" t="s">
        <v>1230</v>
      </c>
      <c r="G19" s="315" t="s">
        <v>1230</v>
      </c>
    </row>
    <row r="20" spans="1:7" ht="24.75" customHeight="1" x14ac:dyDescent="0.25">
      <c r="A20" s="328">
        <f t="shared" si="2"/>
        <v>15</v>
      </c>
      <c r="B20" s="314" t="s">
        <v>1267</v>
      </c>
      <c r="C20" s="329">
        <v>127</v>
      </c>
      <c r="D20" s="329">
        <f t="shared" si="0"/>
        <v>177.8</v>
      </c>
      <c r="E20" s="329">
        <f t="shared" si="1"/>
        <v>213.36</v>
      </c>
      <c r="F20" s="315" t="s">
        <v>1230</v>
      </c>
      <c r="G20" s="315" t="s">
        <v>1230</v>
      </c>
    </row>
    <row r="21" spans="1:7" ht="24.75" customHeight="1" x14ac:dyDescent="0.25">
      <c r="A21" s="328">
        <f t="shared" si="2"/>
        <v>16</v>
      </c>
      <c r="B21" s="314" t="s">
        <v>1268</v>
      </c>
      <c r="C21" s="329">
        <v>4484.1000000000004</v>
      </c>
      <c r="D21" s="329">
        <f t="shared" si="0"/>
        <v>6277.74</v>
      </c>
      <c r="E21" s="329">
        <f t="shared" si="1"/>
        <v>7533.29</v>
      </c>
      <c r="F21" s="315" t="s">
        <v>1230</v>
      </c>
      <c r="G21" s="315" t="s">
        <v>1230</v>
      </c>
    </row>
    <row r="22" spans="1:7" ht="32.25" customHeight="1" x14ac:dyDescent="0.25">
      <c r="A22" s="328">
        <f t="shared" si="2"/>
        <v>17</v>
      </c>
      <c r="B22" s="314" t="s">
        <v>1269</v>
      </c>
      <c r="C22" s="329">
        <v>2921.41</v>
      </c>
      <c r="D22" s="329">
        <f t="shared" si="0"/>
        <v>4089.97</v>
      </c>
      <c r="E22" s="329">
        <f t="shared" si="1"/>
        <v>4907.97</v>
      </c>
      <c r="F22" s="315" t="s">
        <v>1230</v>
      </c>
      <c r="G22" s="315" t="s">
        <v>1230</v>
      </c>
    </row>
    <row r="23" spans="1:7" ht="32.25" customHeight="1" x14ac:dyDescent="0.25">
      <c r="A23" s="328">
        <f t="shared" si="2"/>
        <v>18</v>
      </c>
      <c r="B23" s="314" t="s">
        <v>1270</v>
      </c>
      <c r="C23" s="329">
        <v>1157.3399999999999</v>
      </c>
      <c r="D23" s="329">
        <f t="shared" si="0"/>
        <v>1620.28</v>
      </c>
      <c r="E23" s="329">
        <f t="shared" si="1"/>
        <v>1944.33</v>
      </c>
      <c r="F23" s="315" t="s">
        <v>1230</v>
      </c>
      <c r="G23" s="315" t="s">
        <v>1230</v>
      </c>
    </row>
    <row r="24" spans="1:7" ht="47.25" customHeight="1" x14ac:dyDescent="0.25">
      <c r="A24" s="328">
        <f t="shared" si="2"/>
        <v>19</v>
      </c>
      <c r="B24" s="314" t="s">
        <v>1271</v>
      </c>
      <c r="C24" s="329">
        <v>608.04</v>
      </c>
      <c r="D24" s="329">
        <f t="shared" si="0"/>
        <v>851.26</v>
      </c>
      <c r="E24" s="329">
        <f t="shared" si="1"/>
        <v>1021.51</v>
      </c>
      <c r="F24" s="315" t="s">
        <v>1230</v>
      </c>
      <c r="G24" s="315" t="s">
        <v>1230</v>
      </c>
    </row>
    <row r="25" spans="1:7" ht="48" customHeight="1" x14ac:dyDescent="0.25">
      <c r="A25" s="328">
        <f t="shared" si="2"/>
        <v>20</v>
      </c>
      <c r="B25" s="314" t="s">
        <v>1272</v>
      </c>
      <c r="C25" s="329">
        <v>1500.31</v>
      </c>
      <c r="D25" s="329">
        <f t="shared" si="0"/>
        <v>2100.4299999999998</v>
      </c>
      <c r="E25" s="329">
        <f t="shared" si="1"/>
        <v>2520.52</v>
      </c>
      <c r="F25" s="315" t="s">
        <v>1230</v>
      </c>
      <c r="G25" s="315" t="s">
        <v>1230</v>
      </c>
    </row>
    <row r="26" spans="1:7" ht="45" customHeight="1" x14ac:dyDescent="0.25">
      <c r="A26" s="328">
        <f t="shared" si="2"/>
        <v>21</v>
      </c>
      <c r="B26" s="314" t="s">
        <v>1273</v>
      </c>
      <c r="C26" s="329">
        <v>1651.85</v>
      </c>
      <c r="D26" s="329">
        <f t="shared" si="0"/>
        <v>2312.59</v>
      </c>
      <c r="E26" s="329">
        <f t="shared" si="1"/>
        <v>2775.11</v>
      </c>
      <c r="F26" s="315" t="s">
        <v>1230</v>
      </c>
      <c r="G26" s="315" t="s">
        <v>1230</v>
      </c>
    </row>
    <row r="27" spans="1:7" ht="32.25" customHeight="1" x14ac:dyDescent="0.25">
      <c r="A27" s="328">
        <f t="shared" si="2"/>
        <v>22</v>
      </c>
      <c r="B27" s="314" t="s">
        <v>1274</v>
      </c>
      <c r="C27" s="329">
        <v>230.48</v>
      </c>
      <c r="D27" s="329">
        <f t="shared" si="0"/>
        <v>322.67</v>
      </c>
      <c r="E27" s="329">
        <f t="shared" si="1"/>
        <v>387.21</v>
      </c>
      <c r="F27" s="315" t="s">
        <v>1230</v>
      </c>
      <c r="G27" s="315" t="s">
        <v>1230</v>
      </c>
    </row>
    <row r="28" spans="1:7" ht="24.75" customHeight="1" x14ac:dyDescent="0.25">
      <c r="A28" s="328">
        <f t="shared" si="2"/>
        <v>23</v>
      </c>
      <c r="B28" s="314" t="s">
        <v>1275</v>
      </c>
      <c r="C28" s="329">
        <v>295.93</v>
      </c>
      <c r="D28" s="329">
        <f t="shared" si="0"/>
        <v>414.3</v>
      </c>
      <c r="E28" s="329">
        <f t="shared" si="1"/>
        <v>497.16</v>
      </c>
      <c r="F28" s="315" t="s">
        <v>1230</v>
      </c>
      <c r="G28" s="315" t="s">
        <v>1230</v>
      </c>
    </row>
    <row r="29" spans="1:7" ht="24.75" customHeight="1" x14ac:dyDescent="0.25">
      <c r="A29" s="328">
        <f t="shared" si="2"/>
        <v>24</v>
      </c>
      <c r="B29" s="314" t="s">
        <v>1276</v>
      </c>
      <c r="C29" s="329">
        <v>279.52999999999997</v>
      </c>
      <c r="D29" s="329">
        <f t="shared" si="0"/>
        <v>391.34</v>
      </c>
      <c r="E29" s="329">
        <f t="shared" si="1"/>
        <v>469.61</v>
      </c>
      <c r="F29" s="315" t="s">
        <v>1230</v>
      </c>
      <c r="G29" s="315" t="s">
        <v>1230</v>
      </c>
    </row>
    <row r="30" spans="1:7" ht="24.75" customHeight="1" x14ac:dyDescent="0.25">
      <c r="A30" s="328">
        <f t="shared" si="2"/>
        <v>25</v>
      </c>
      <c r="B30" s="314" t="s">
        <v>1277</v>
      </c>
      <c r="C30" s="329">
        <v>1921.31</v>
      </c>
      <c r="D30" s="329">
        <f t="shared" si="0"/>
        <v>2689.83</v>
      </c>
      <c r="E30" s="329">
        <f t="shared" si="1"/>
        <v>3227.8</v>
      </c>
      <c r="F30" s="315" t="s">
        <v>1230</v>
      </c>
      <c r="G30" s="315" t="s">
        <v>1230</v>
      </c>
    </row>
    <row r="31" spans="1:7" ht="31.5" customHeight="1" x14ac:dyDescent="0.25">
      <c r="A31" s="328">
        <f t="shared" si="2"/>
        <v>26</v>
      </c>
      <c r="B31" s="314" t="s">
        <v>1278</v>
      </c>
      <c r="C31" s="329">
        <v>2465.1</v>
      </c>
      <c r="D31" s="329">
        <f t="shared" si="0"/>
        <v>3451.14</v>
      </c>
      <c r="E31" s="329">
        <f t="shared" si="1"/>
        <v>4141.37</v>
      </c>
      <c r="F31" s="315" t="s">
        <v>1230</v>
      </c>
      <c r="G31" s="315" t="s">
        <v>1230</v>
      </c>
    </row>
    <row r="32" spans="1:7" ht="24.75" customHeight="1" x14ac:dyDescent="0.25">
      <c r="A32" s="328">
        <f t="shared" si="2"/>
        <v>27</v>
      </c>
      <c r="B32" s="314" t="s">
        <v>1279</v>
      </c>
      <c r="C32" s="329">
        <v>176.39</v>
      </c>
      <c r="D32" s="329">
        <f t="shared" si="0"/>
        <v>246.95</v>
      </c>
      <c r="E32" s="329">
        <f t="shared" si="1"/>
        <v>296.33999999999997</v>
      </c>
      <c r="F32" s="315" t="s">
        <v>1230</v>
      </c>
      <c r="G32" s="315" t="s">
        <v>1230</v>
      </c>
    </row>
    <row r="33" spans="1:7" ht="24.75" customHeight="1" x14ac:dyDescent="0.25">
      <c r="A33" s="328">
        <f t="shared" si="2"/>
        <v>28</v>
      </c>
      <c r="B33" s="314" t="s">
        <v>1280</v>
      </c>
      <c r="C33" s="329">
        <v>323.61</v>
      </c>
      <c r="D33" s="329">
        <f t="shared" si="0"/>
        <v>453.05</v>
      </c>
      <c r="E33" s="329">
        <f t="shared" si="1"/>
        <v>543.66</v>
      </c>
      <c r="F33" s="315" t="s">
        <v>1230</v>
      </c>
      <c r="G33" s="315" t="s">
        <v>1230</v>
      </c>
    </row>
    <row r="34" spans="1:7" ht="24.75" customHeight="1" x14ac:dyDescent="0.25">
      <c r="A34" s="328">
        <f t="shared" si="2"/>
        <v>29</v>
      </c>
      <c r="B34" s="314" t="s">
        <v>1281</v>
      </c>
      <c r="C34" s="329">
        <v>22078</v>
      </c>
      <c r="D34" s="329">
        <f t="shared" si="0"/>
        <v>30909.200000000001</v>
      </c>
      <c r="E34" s="329">
        <f t="shared" si="1"/>
        <v>37091.040000000001</v>
      </c>
      <c r="F34" s="315" t="s">
        <v>1230</v>
      </c>
      <c r="G34" s="315" t="s">
        <v>1230</v>
      </c>
    </row>
    <row r="35" spans="1:7" ht="24.75" customHeight="1" x14ac:dyDescent="0.25">
      <c r="A35" s="328">
        <f t="shared" si="2"/>
        <v>30</v>
      </c>
      <c r="B35" s="314" t="s">
        <v>1282</v>
      </c>
      <c r="C35" s="329">
        <v>22206</v>
      </c>
      <c r="D35" s="329">
        <f t="shared" si="0"/>
        <v>31088.400000000001</v>
      </c>
      <c r="E35" s="329">
        <f t="shared" si="1"/>
        <v>37306.080000000002</v>
      </c>
      <c r="F35" s="315" t="s">
        <v>1230</v>
      </c>
      <c r="G35" s="315" t="s">
        <v>1230</v>
      </c>
    </row>
    <row r="36" spans="1:7" ht="29.25" customHeight="1" x14ac:dyDescent="0.25">
      <c r="A36" s="328">
        <f t="shared" si="2"/>
        <v>31</v>
      </c>
      <c r="B36" s="314" t="s">
        <v>1283</v>
      </c>
      <c r="C36" s="329">
        <v>23122</v>
      </c>
      <c r="D36" s="329">
        <f t="shared" si="0"/>
        <v>32370.799999999999</v>
      </c>
      <c r="E36" s="329">
        <f t="shared" si="1"/>
        <v>38844.959999999999</v>
      </c>
      <c r="F36" s="315" t="s">
        <v>1230</v>
      </c>
      <c r="G36" s="315" t="s">
        <v>1230</v>
      </c>
    </row>
    <row r="37" spans="1:7" ht="24.75" customHeight="1" x14ac:dyDescent="0.25">
      <c r="A37" s="328">
        <f t="shared" si="2"/>
        <v>32</v>
      </c>
      <c r="B37" s="314" t="s">
        <v>1284</v>
      </c>
      <c r="C37" s="329">
        <v>503.19</v>
      </c>
      <c r="D37" s="329">
        <f t="shared" si="0"/>
        <v>704.47</v>
      </c>
      <c r="E37" s="329">
        <f t="shared" si="1"/>
        <v>845.36</v>
      </c>
      <c r="F37" s="315" t="s">
        <v>1230</v>
      </c>
      <c r="G37" s="315" t="s">
        <v>1230</v>
      </c>
    </row>
    <row r="38" spans="1:7" ht="24.75" customHeight="1" x14ac:dyDescent="0.25">
      <c r="A38" s="328">
        <f t="shared" si="2"/>
        <v>33</v>
      </c>
      <c r="B38" s="314" t="s">
        <v>1285</v>
      </c>
      <c r="C38" s="329">
        <v>1545.28</v>
      </c>
      <c r="D38" s="329">
        <f t="shared" si="0"/>
        <v>2163.39</v>
      </c>
      <c r="E38" s="329">
        <f t="shared" si="1"/>
        <v>2596.0700000000002</v>
      </c>
      <c r="F38" s="315" t="s">
        <v>1230</v>
      </c>
      <c r="G38" s="315" t="s">
        <v>1230</v>
      </c>
    </row>
    <row r="39" spans="1:7" ht="24.75" customHeight="1" x14ac:dyDescent="0.25">
      <c r="A39" s="328">
        <f t="shared" si="2"/>
        <v>34</v>
      </c>
      <c r="B39" s="314" t="s">
        <v>1286</v>
      </c>
      <c r="C39" s="329">
        <v>202.83</v>
      </c>
      <c r="D39" s="329">
        <f t="shared" si="0"/>
        <v>283.95999999999998</v>
      </c>
      <c r="E39" s="329">
        <f t="shared" si="1"/>
        <v>340.75</v>
      </c>
      <c r="F39" s="315" t="s">
        <v>1230</v>
      </c>
      <c r="G39" s="315" t="s">
        <v>1230</v>
      </c>
    </row>
    <row r="40" spans="1:7" ht="24.75" customHeight="1" x14ac:dyDescent="0.25">
      <c r="A40" s="328">
        <f t="shared" si="2"/>
        <v>35</v>
      </c>
      <c r="B40" s="314" t="s">
        <v>1287</v>
      </c>
      <c r="C40" s="329">
        <v>203.17</v>
      </c>
      <c r="D40" s="329">
        <f t="shared" si="0"/>
        <v>284.44</v>
      </c>
      <c r="E40" s="329">
        <f t="shared" si="1"/>
        <v>341.33</v>
      </c>
      <c r="F40" s="315" t="s">
        <v>1230</v>
      </c>
      <c r="G40" s="315" t="s">
        <v>1230</v>
      </c>
    </row>
    <row r="41" spans="1:7" ht="31.5" customHeight="1" x14ac:dyDescent="0.25">
      <c r="A41" s="328">
        <f t="shared" si="2"/>
        <v>36</v>
      </c>
      <c r="B41" s="314" t="s">
        <v>1288</v>
      </c>
      <c r="C41" s="329">
        <v>786.71</v>
      </c>
      <c r="D41" s="329">
        <f>ROUND(C41*1.4,2)</f>
        <v>1101.3900000000001</v>
      </c>
      <c r="E41" s="329">
        <f>ROUND(C41*1.68,2)</f>
        <v>1321.67</v>
      </c>
      <c r="F41" s="315" t="s">
        <v>1230</v>
      </c>
      <c r="G41" s="315" t="s">
        <v>1230</v>
      </c>
    </row>
    <row r="42" spans="1:7" ht="32.25" customHeight="1" x14ac:dyDescent="0.25">
      <c r="A42" s="328">
        <f t="shared" si="2"/>
        <v>37</v>
      </c>
      <c r="B42" s="314" t="s">
        <v>1289</v>
      </c>
      <c r="C42" s="329">
        <v>786.71</v>
      </c>
      <c r="D42" s="329">
        <f t="shared" ref="D42" si="3">ROUND(C42*1.4,2)</f>
        <v>1101.3900000000001</v>
      </c>
      <c r="E42" s="329">
        <f t="shared" ref="E42" si="4">ROUND(C42*1.68,2)</f>
        <v>1321.67</v>
      </c>
      <c r="F42" s="315"/>
      <c r="G42" s="315"/>
    </row>
    <row r="43" spans="1:7" ht="24.75" customHeight="1" x14ac:dyDescent="0.25">
      <c r="A43" s="328">
        <f t="shared" si="2"/>
        <v>38</v>
      </c>
      <c r="B43" s="314" t="s">
        <v>1290</v>
      </c>
      <c r="C43" s="329">
        <v>359.48</v>
      </c>
      <c r="D43" s="329">
        <f t="shared" si="0"/>
        <v>503.27</v>
      </c>
      <c r="E43" s="329">
        <f t="shared" si="1"/>
        <v>603.92999999999995</v>
      </c>
      <c r="F43" s="315" t="s">
        <v>1230</v>
      </c>
      <c r="G43" s="315" t="s">
        <v>1230</v>
      </c>
    </row>
    <row r="44" spans="1:7" ht="24.75" customHeight="1" x14ac:dyDescent="0.25">
      <c r="A44" s="328">
        <f t="shared" si="2"/>
        <v>39</v>
      </c>
      <c r="B44" s="314" t="s">
        <v>1291</v>
      </c>
      <c r="C44" s="329">
        <v>430.12</v>
      </c>
      <c r="D44" s="329">
        <f t="shared" si="0"/>
        <v>602.16999999999996</v>
      </c>
      <c r="E44" s="329">
        <f t="shared" si="1"/>
        <v>722.6</v>
      </c>
      <c r="F44" s="315" t="s">
        <v>1230</v>
      </c>
      <c r="G44" s="315" t="s">
        <v>1230</v>
      </c>
    </row>
    <row r="45" spans="1:7" ht="24.75" customHeight="1" x14ac:dyDescent="0.25">
      <c r="A45" s="328">
        <f t="shared" si="2"/>
        <v>40</v>
      </c>
      <c r="B45" s="314" t="s">
        <v>1292</v>
      </c>
      <c r="C45" s="329">
        <v>4766.41</v>
      </c>
      <c r="D45" s="329">
        <f t="shared" si="0"/>
        <v>6672.97</v>
      </c>
      <c r="E45" s="329">
        <f t="shared" si="1"/>
        <v>8007.57</v>
      </c>
      <c r="F45" s="315" t="s">
        <v>1230</v>
      </c>
      <c r="G45" s="315" t="s">
        <v>1230</v>
      </c>
    </row>
    <row r="46" spans="1:7" ht="24.75" customHeight="1" x14ac:dyDescent="0.25">
      <c r="A46" s="328">
        <f t="shared" si="2"/>
        <v>41</v>
      </c>
      <c r="B46" s="314" t="s">
        <v>1293</v>
      </c>
      <c r="C46" s="329">
        <v>1454.94</v>
      </c>
      <c r="D46" s="329">
        <f t="shared" si="0"/>
        <v>2036.92</v>
      </c>
      <c r="E46" s="329">
        <f t="shared" si="1"/>
        <v>2444.3000000000002</v>
      </c>
      <c r="F46" s="315" t="s">
        <v>1230</v>
      </c>
      <c r="G46" s="315" t="s">
        <v>1230</v>
      </c>
    </row>
    <row r="47" spans="1:7" ht="24.75" customHeight="1" x14ac:dyDescent="0.25">
      <c r="A47" s="328">
        <f t="shared" si="2"/>
        <v>42</v>
      </c>
      <c r="B47" s="314" t="s">
        <v>1294</v>
      </c>
      <c r="C47" s="329">
        <v>194.29</v>
      </c>
      <c r="D47" s="329">
        <f t="shared" si="0"/>
        <v>272.01</v>
      </c>
      <c r="E47" s="329">
        <f t="shared" si="1"/>
        <v>326.41000000000003</v>
      </c>
      <c r="F47" s="315" t="s">
        <v>1230</v>
      </c>
      <c r="G47" s="315" t="s">
        <v>1230</v>
      </c>
    </row>
    <row r="48" spans="1:7" ht="24.75" customHeight="1" x14ac:dyDescent="0.25">
      <c r="A48" s="328">
        <f t="shared" si="2"/>
        <v>43</v>
      </c>
      <c r="B48" s="314" t="s">
        <v>1295</v>
      </c>
      <c r="C48" s="329">
        <v>669.6</v>
      </c>
      <c r="D48" s="329">
        <f t="shared" si="0"/>
        <v>937.44</v>
      </c>
      <c r="E48" s="329">
        <f t="shared" si="1"/>
        <v>1124.93</v>
      </c>
      <c r="F48" s="315" t="s">
        <v>1230</v>
      </c>
      <c r="G48" s="315" t="s">
        <v>1230</v>
      </c>
    </row>
    <row r="49" spans="1:7" ht="24.75" customHeight="1" x14ac:dyDescent="0.25">
      <c r="A49" s="328">
        <f t="shared" si="2"/>
        <v>44</v>
      </c>
      <c r="B49" s="314" t="s">
        <v>1296</v>
      </c>
      <c r="C49" s="329">
        <v>62.04</v>
      </c>
      <c r="D49" s="329">
        <f t="shared" si="0"/>
        <v>86.86</v>
      </c>
      <c r="E49" s="329">
        <f t="shared" si="1"/>
        <v>104.23</v>
      </c>
      <c r="F49" s="315" t="s">
        <v>1230</v>
      </c>
      <c r="G49" s="315" t="s">
        <v>1230</v>
      </c>
    </row>
    <row r="50" spans="1:7" ht="24.75" customHeight="1" x14ac:dyDescent="0.25">
      <c r="A50" s="328">
        <f t="shared" si="2"/>
        <v>45</v>
      </c>
      <c r="B50" s="314" t="s">
        <v>1297</v>
      </c>
      <c r="C50" s="329">
        <v>409.92</v>
      </c>
      <c r="D50" s="329">
        <f t="shared" si="0"/>
        <v>573.89</v>
      </c>
      <c r="E50" s="329">
        <f t="shared" si="1"/>
        <v>688.67</v>
      </c>
      <c r="F50" s="315" t="s">
        <v>1230</v>
      </c>
      <c r="G50" s="315" t="s">
        <v>1230</v>
      </c>
    </row>
    <row r="51" spans="1:7" ht="24.75" customHeight="1" x14ac:dyDescent="0.25">
      <c r="A51" s="328">
        <f t="shared" si="2"/>
        <v>46</v>
      </c>
      <c r="B51" s="314" t="s">
        <v>1298</v>
      </c>
      <c r="C51" s="329">
        <v>215.19</v>
      </c>
      <c r="D51" s="329">
        <f t="shared" si="0"/>
        <v>301.27</v>
      </c>
      <c r="E51" s="329">
        <f t="shared" si="1"/>
        <v>361.52</v>
      </c>
      <c r="F51" s="315" t="s">
        <v>1230</v>
      </c>
      <c r="G51" s="315" t="s">
        <v>1230</v>
      </c>
    </row>
    <row r="52" spans="1:7" ht="24.75" customHeight="1" x14ac:dyDescent="0.25">
      <c r="A52" s="328">
        <f t="shared" si="2"/>
        <v>47</v>
      </c>
      <c r="B52" s="314" t="s">
        <v>1299</v>
      </c>
      <c r="C52" s="329">
        <v>786.71</v>
      </c>
      <c r="D52" s="329">
        <f t="shared" si="0"/>
        <v>1101.3900000000001</v>
      </c>
      <c r="E52" s="329">
        <f t="shared" si="1"/>
        <v>1321.67</v>
      </c>
      <c r="F52" s="315" t="s">
        <v>1230</v>
      </c>
      <c r="G52" s="315" t="s">
        <v>1230</v>
      </c>
    </row>
    <row r="53" spans="1:7" ht="24.75" customHeight="1" x14ac:dyDescent="0.25">
      <c r="A53" s="328">
        <f t="shared" si="2"/>
        <v>48</v>
      </c>
      <c r="B53" s="314" t="s">
        <v>1300</v>
      </c>
      <c r="C53" s="329">
        <v>396.67</v>
      </c>
      <c r="D53" s="329">
        <f t="shared" si="0"/>
        <v>555.34</v>
      </c>
      <c r="E53" s="329">
        <f t="shared" si="1"/>
        <v>666.41</v>
      </c>
      <c r="F53" s="315" t="s">
        <v>1230</v>
      </c>
      <c r="G53" s="315" t="s">
        <v>1230</v>
      </c>
    </row>
    <row r="54" spans="1:7" ht="24.75" customHeight="1" x14ac:dyDescent="0.25">
      <c r="A54" s="328">
        <f t="shared" si="2"/>
        <v>49</v>
      </c>
      <c r="B54" s="314" t="s">
        <v>1301</v>
      </c>
      <c r="C54" s="329">
        <v>215.19</v>
      </c>
      <c r="D54" s="329">
        <f t="shared" si="0"/>
        <v>301.27</v>
      </c>
      <c r="E54" s="329">
        <f t="shared" si="1"/>
        <v>361.52</v>
      </c>
      <c r="F54" s="315" t="s">
        <v>1230</v>
      </c>
      <c r="G54" s="315" t="s">
        <v>1230</v>
      </c>
    </row>
    <row r="55" spans="1:7" ht="24.75" customHeight="1" x14ac:dyDescent="0.25">
      <c r="A55" s="328">
        <f t="shared" si="2"/>
        <v>50</v>
      </c>
      <c r="B55" s="314" t="s">
        <v>1302</v>
      </c>
      <c r="C55" s="329">
        <v>215.19</v>
      </c>
      <c r="D55" s="329">
        <f t="shared" si="0"/>
        <v>301.27</v>
      </c>
      <c r="E55" s="329">
        <f t="shared" si="1"/>
        <v>361.52</v>
      </c>
      <c r="F55" s="315" t="s">
        <v>1230</v>
      </c>
      <c r="G55" s="315" t="s">
        <v>1230</v>
      </c>
    </row>
  </sheetData>
  <mergeCells count="6">
    <mergeCell ref="E1:G1"/>
    <mergeCell ref="B2:G2"/>
    <mergeCell ref="C3:D3"/>
    <mergeCell ref="A4:A5"/>
    <mergeCell ref="B4:B5"/>
    <mergeCell ref="C4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4856-292F-435A-AD9D-40973068C071}">
  <dimension ref="A1:H153"/>
  <sheetViews>
    <sheetView workbookViewId="0">
      <selection activeCell="R12" sqref="R12"/>
    </sheetView>
  </sheetViews>
  <sheetFormatPr defaultColWidth="9.140625" defaultRowHeight="15.75" x14ac:dyDescent="0.25"/>
  <cols>
    <col min="1" max="1" width="5.28515625" style="348" customWidth="1"/>
    <col min="2" max="2" width="17.28515625" style="348" customWidth="1"/>
    <col min="3" max="3" width="68.42578125" style="349" customWidth="1"/>
    <col min="4" max="4" width="11.85546875" style="350" hidden="1" customWidth="1"/>
    <col min="5" max="5" width="12.42578125" style="348" hidden="1" customWidth="1"/>
    <col min="6" max="6" width="19.28515625" style="348" customWidth="1"/>
    <col min="7" max="8" width="12.42578125" style="348" hidden="1" customWidth="1"/>
    <col min="9" max="16384" width="9.140625" style="348"/>
  </cols>
  <sheetData>
    <row r="1" spans="1:8" ht="35.450000000000003" customHeight="1" x14ac:dyDescent="0.25">
      <c r="F1" s="519" t="s">
        <v>1919</v>
      </c>
      <c r="G1" s="519"/>
      <c r="H1" s="519"/>
    </row>
    <row r="2" spans="1:8" s="351" customFormat="1" ht="13.5" customHeight="1" x14ac:dyDescent="0.25">
      <c r="C2" s="352"/>
      <c r="D2" s="352"/>
      <c r="E2" s="352"/>
      <c r="F2" s="520"/>
      <c r="G2" s="520"/>
      <c r="H2" s="520"/>
    </row>
    <row r="3" spans="1:8" s="351" customFormat="1" ht="35.25" customHeight="1" x14ac:dyDescent="0.25">
      <c r="B3" s="521" t="s">
        <v>1304</v>
      </c>
      <c r="C3" s="521"/>
      <c r="D3" s="521"/>
      <c r="E3" s="521"/>
      <c r="F3" s="521"/>
      <c r="G3" s="521"/>
      <c r="H3" s="521"/>
    </row>
    <row r="4" spans="1:8" s="351" customFormat="1" ht="24" customHeight="1" x14ac:dyDescent="0.25">
      <c r="C4" s="352"/>
      <c r="D4" s="352"/>
      <c r="E4" s="352"/>
      <c r="F4" s="352"/>
      <c r="G4" s="352"/>
      <c r="H4" s="305"/>
    </row>
    <row r="5" spans="1:8" s="351" customFormat="1" x14ac:dyDescent="0.25">
      <c r="C5" s="352"/>
      <c r="D5" s="352"/>
      <c r="E5" s="352"/>
      <c r="F5" s="352"/>
      <c r="G5" s="352"/>
      <c r="H5" s="305"/>
    </row>
    <row r="6" spans="1:8" ht="18.75" customHeight="1" x14ac:dyDescent="0.25">
      <c r="A6" s="508" t="s">
        <v>1217</v>
      </c>
      <c r="B6" s="522" t="s">
        <v>1305</v>
      </c>
      <c r="C6" s="506" t="s">
        <v>1251</v>
      </c>
      <c r="D6" s="508" t="s">
        <v>1219</v>
      </c>
      <c r="E6" s="513" t="s">
        <v>874</v>
      </c>
      <c r="F6" s="514"/>
      <c r="G6" s="514"/>
      <c r="H6" s="515"/>
    </row>
    <row r="7" spans="1:8" ht="58.5" customHeight="1" x14ac:dyDescent="0.25">
      <c r="A7" s="509"/>
      <c r="B7" s="522"/>
      <c r="C7" s="507"/>
      <c r="D7" s="509"/>
      <c r="E7" s="516"/>
      <c r="F7" s="517"/>
      <c r="G7" s="517"/>
      <c r="H7" s="518"/>
    </row>
    <row r="8" spans="1:8" hidden="1" x14ac:dyDescent="0.25">
      <c r="A8" s="510"/>
      <c r="B8" s="511"/>
      <c r="C8" s="511"/>
      <c r="D8" s="512"/>
      <c r="E8" s="327" t="s">
        <v>1306</v>
      </c>
      <c r="F8" s="327" t="s">
        <v>1307</v>
      </c>
      <c r="G8" s="327" t="s">
        <v>1308</v>
      </c>
      <c r="H8" s="327" t="s">
        <v>1309</v>
      </c>
    </row>
    <row r="9" spans="1:8" ht="30.75" customHeight="1" x14ac:dyDescent="0.25">
      <c r="A9" s="342">
        <v>5</v>
      </c>
      <c r="B9" s="342"/>
      <c r="C9" s="343" t="s">
        <v>1633</v>
      </c>
      <c r="D9" s="344"/>
      <c r="E9" s="344"/>
      <c r="F9" s="344"/>
      <c r="G9" s="315"/>
      <c r="H9" s="315"/>
    </row>
    <row r="10" spans="1:8" ht="18.75" customHeight="1" x14ac:dyDescent="0.25">
      <c r="A10" s="371" t="s">
        <v>1634</v>
      </c>
      <c r="B10" s="346"/>
      <c r="C10" s="314" t="s">
        <v>1310</v>
      </c>
      <c r="D10" s="353"/>
      <c r="E10" s="353"/>
      <c r="F10" s="353"/>
      <c r="G10" s="372"/>
      <c r="H10" s="372"/>
    </row>
    <row r="11" spans="1:8" ht="28.5" customHeight="1" x14ac:dyDescent="0.25">
      <c r="A11" s="342"/>
      <c r="B11" s="347" t="s">
        <v>1635</v>
      </c>
      <c r="C11" s="345" t="s">
        <v>1636</v>
      </c>
      <c r="D11" s="344">
        <v>856</v>
      </c>
      <c r="E11" s="344">
        <f>ROUND(D11*1.4,2)</f>
        <v>1198.4000000000001</v>
      </c>
      <c r="F11" s="344">
        <f>ROUND(D11*1.68,2)</f>
        <v>1438.08</v>
      </c>
      <c r="G11" s="315" t="s">
        <v>1230</v>
      </c>
      <c r="H11" s="315" t="s">
        <v>1230</v>
      </c>
    </row>
    <row r="12" spans="1:8" ht="28.5" customHeight="1" x14ac:dyDescent="0.25">
      <c r="A12" s="342"/>
      <c r="B12" s="347" t="s">
        <v>1637</v>
      </c>
      <c r="C12" s="345" t="s">
        <v>1638</v>
      </c>
      <c r="D12" s="344">
        <v>1070</v>
      </c>
      <c r="E12" s="344">
        <f t="shared" ref="E12:E76" si="0">ROUND(D12*1.4,2)</f>
        <v>1498</v>
      </c>
      <c r="F12" s="344">
        <f t="shared" ref="F12:F76" si="1">ROUND(D12*1.68,2)</f>
        <v>1797.6</v>
      </c>
      <c r="G12" s="315" t="s">
        <v>1230</v>
      </c>
      <c r="H12" s="315" t="s">
        <v>1230</v>
      </c>
    </row>
    <row r="13" spans="1:8" ht="28.5" customHeight="1" x14ac:dyDescent="0.25">
      <c r="A13" s="342"/>
      <c r="B13" s="347" t="s">
        <v>1639</v>
      </c>
      <c r="C13" s="345" t="s">
        <v>1640</v>
      </c>
      <c r="D13" s="344">
        <v>856</v>
      </c>
      <c r="E13" s="344">
        <f t="shared" si="0"/>
        <v>1198.4000000000001</v>
      </c>
      <c r="F13" s="344">
        <f t="shared" si="1"/>
        <v>1438.08</v>
      </c>
      <c r="G13" s="315" t="s">
        <v>1230</v>
      </c>
      <c r="H13" s="315" t="s">
        <v>1230</v>
      </c>
    </row>
    <row r="14" spans="1:8" ht="28.5" customHeight="1" x14ac:dyDescent="0.25">
      <c r="A14" s="342"/>
      <c r="B14" s="347" t="s">
        <v>1641</v>
      </c>
      <c r="C14" s="345" t="s">
        <v>1642</v>
      </c>
      <c r="D14" s="344">
        <v>856</v>
      </c>
      <c r="E14" s="344">
        <f t="shared" si="0"/>
        <v>1198.4000000000001</v>
      </c>
      <c r="F14" s="344">
        <f t="shared" si="1"/>
        <v>1438.08</v>
      </c>
      <c r="G14" s="315" t="s">
        <v>1230</v>
      </c>
      <c r="H14" s="315" t="s">
        <v>1230</v>
      </c>
    </row>
    <row r="15" spans="1:8" ht="28.5" customHeight="1" x14ac:dyDescent="0.25">
      <c r="A15" s="342"/>
      <c r="B15" s="347" t="s">
        <v>1643</v>
      </c>
      <c r="C15" s="345" t="s">
        <v>1644</v>
      </c>
      <c r="D15" s="344">
        <v>856</v>
      </c>
      <c r="E15" s="344">
        <f t="shared" si="0"/>
        <v>1198.4000000000001</v>
      </c>
      <c r="F15" s="344">
        <f t="shared" si="1"/>
        <v>1438.08</v>
      </c>
      <c r="G15" s="315" t="s">
        <v>1230</v>
      </c>
      <c r="H15" s="315" t="s">
        <v>1230</v>
      </c>
    </row>
    <row r="16" spans="1:8" ht="28.5" customHeight="1" x14ac:dyDescent="0.25">
      <c r="A16" s="342"/>
      <c r="B16" s="347" t="s">
        <v>1645</v>
      </c>
      <c r="C16" s="345" t="s">
        <v>1646</v>
      </c>
      <c r="D16" s="344">
        <v>1391</v>
      </c>
      <c r="E16" s="344">
        <f t="shared" si="0"/>
        <v>1947.4</v>
      </c>
      <c r="F16" s="344">
        <f t="shared" si="1"/>
        <v>2336.88</v>
      </c>
      <c r="G16" s="315" t="s">
        <v>1230</v>
      </c>
      <c r="H16" s="315" t="s">
        <v>1230</v>
      </c>
    </row>
    <row r="17" spans="1:8" ht="28.5" customHeight="1" x14ac:dyDescent="0.25">
      <c r="A17" s="342"/>
      <c r="B17" s="347" t="s">
        <v>1647</v>
      </c>
      <c r="C17" s="345" t="s">
        <v>1648</v>
      </c>
      <c r="D17" s="344">
        <v>856</v>
      </c>
      <c r="E17" s="344">
        <f t="shared" si="0"/>
        <v>1198.4000000000001</v>
      </c>
      <c r="F17" s="344">
        <f t="shared" si="1"/>
        <v>1438.08</v>
      </c>
      <c r="G17" s="315" t="s">
        <v>1230</v>
      </c>
      <c r="H17" s="315" t="s">
        <v>1230</v>
      </c>
    </row>
    <row r="18" spans="1:8" ht="28.5" customHeight="1" x14ac:dyDescent="0.25">
      <c r="A18" s="342"/>
      <c r="B18" s="347" t="s">
        <v>1649</v>
      </c>
      <c r="C18" s="345" t="s">
        <v>1650</v>
      </c>
      <c r="D18" s="344">
        <v>1070</v>
      </c>
      <c r="E18" s="344">
        <f t="shared" si="0"/>
        <v>1498</v>
      </c>
      <c r="F18" s="344">
        <f t="shared" si="1"/>
        <v>1797.6</v>
      </c>
      <c r="G18" s="315" t="s">
        <v>1230</v>
      </c>
      <c r="H18" s="315" t="s">
        <v>1230</v>
      </c>
    </row>
    <row r="19" spans="1:8" ht="28.5" customHeight="1" x14ac:dyDescent="0.25">
      <c r="A19" s="342"/>
      <c r="B19" s="347" t="s">
        <v>1651</v>
      </c>
      <c r="C19" s="345" t="s">
        <v>1652</v>
      </c>
      <c r="D19" s="344">
        <v>1070</v>
      </c>
      <c r="E19" s="344">
        <f t="shared" si="0"/>
        <v>1498</v>
      </c>
      <c r="F19" s="344">
        <f t="shared" si="1"/>
        <v>1797.6</v>
      </c>
      <c r="G19" s="315" t="s">
        <v>1230</v>
      </c>
      <c r="H19" s="315" t="s">
        <v>1230</v>
      </c>
    </row>
    <row r="20" spans="1:8" ht="28.5" customHeight="1" x14ac:dyDescent="0.25">
      <c r="A20" s="342"/>
      <c r="B20" s="347" t="s">
        <v>1653</v>
      </c>
      <c r="C20" s="345" t="s">
        <v>1654</v>
      </c>
      <c r="D20" s="344">
        <v>856</v>
      </c>
      <c r="E20" s="344">
        <f t="shared" si="0"/>
        <v>1198.4000000000001</v>
      </c>
      <c r="F20" s="344">
        <f t="shared" si="1"/>
        <v>1438.08</v>
      </c>
      <c r="G20" s="315" t="s">
        <v>1230</v>
      </c>
      <c r="H20" s="315" t="s">
        <v>1230</v>
      </c>
    </row>
    <row r="21" spans="1:8" ht="28.5" customHeight="1" x14ac:dyDescent="0.25">
      <c r="A21" s="342"/>
      <c r="B21" s="347" t="s">
        <v>1655</v>
      </c>
      <c r="C21" s="345" t="s">
        <v>1656</v>
      </c>
      <c r="D21" s="344">
        <v>856</v>
      </c>
      <c r="E21" s="344">
        <f t="shared" si="0"/>
        <v>1198.4000000000001</v>
      </c>
      <c r="F21" s="344">
        <f t="shared" si="1"/>
        <v>1438.08</v>
      </c>
      <c r="G21" s="315" t="s">
        <v>1230</v>
      </c>
      <c r="H21" s="315" t="s">
        <v>1230</v>
      </c>
    </row>
    <row r="22" spans="1:8" ht="28.5" customHeight="1" x14ac:dyDescent="0.25">
      <c r="A22" s="342"/>
      <c r="B22" s="347" t="s">
        <v>1657</v>
      </c>
      <c r="C22" s="345" t="s">
        <v>1658</v>
      </c>
      <c r="D22" s="344">
        <v>856</v>
      </c>
      <c r="E22" s="344">
        <f t="shared" si="0"/>
        <v>1198.4000000000001</v>
      </c>
      <c r="F22" s="344">
        <f t="shared" si="1"/>
        <v>1438.08</v>
      </c>
      <c r="G22" s="315" t="s">
        <v>1230</v>
      </c>
      <c r="H22" s="315" t="s">
        <v>1230</v>
      </c>
    </row>
    <row r="23" spans="1:8" ht="28.5" customHeight="1" x14ac:dyDescent="0.25">
      <c r="A23" s="342"/>
      <c r="B23" s="347" t="s">
        <v>1659</v>
      </c>
      <c r="C23" s="345" t="s">
        <v>1660</v>
      </c>
      <c r="D23" s="344">
        <v>856</v>
      </c>
      <c r="E23" s="344">
        <f t="shared" si="0"/>
        <v>1198.4000000000001</v>
      </c>
      <c r="F23" s="344">
        <f t="shared" si="1"/>
        <v>1438.08</v>
      </c>
      <c r="G23" s="315" t="s">
        <v>1230</v>
      </c>
      <c r="H23" s="315" t="s">
        <v>1230</v>
      </c>
    </row>
    <row r="24" spans="1:8" ht="28.5" customHeight="1" x14ac:dyDescent="0.25">
      <c r="A24" s="342"/>
      <c r="B24" s="347" t="s">
        <v>1661</v>
      </c>
      <c r="C24" s="345" t="s">
        <v>1662</v>
      </c>
      <c r="D24" s="344">
        <v>1070</v>
      </c>
      <c r="E24" s="344">
        <f t="shared" si="0"/>
        <v>1498</v>
      </c>
      <c r="F24" s="344">
        <f t="shared" si="1"/>
        <v>1797.6</v>
      </c>
      <c r="G24" s="315" t="s">
        <v>1230</v>
      </c>
      <c r="H24" s="315" t="s">
        <v>1230</v>
      </c>
    </row>
    <row r="25" spans="1:8" ht="28.5" customHeight="1" x14ac:dyDescent="0.25">
      <c r="A25" s="342"/>
      <c r="B25" s="347" t="s">
        <v>1663</v>
      </c>
      <c r="C25" s="345" t="s">
        <v>1664</v>
      </c>
      <c r="D25" s="344">
        <v>1070</v>
      </c>
      <c r="E25" s="344">
        <f t="shared" si="0"/>
        <v>1498</v>
      </c>
      <c r="F25" s="344">
        <f t="shared" si="1"/>
        <v>1797.6</v>
      </c>
      <c r="G25" s="315" t="s">
        <v>1230</v>
      </c>
      <c r="H25" s="315" t="s">
        <v>1230</v>
      </c>
    </row>
    <row r="26" spans="1:8" ht="28.5" customHeight="1" x14ac:dyDescent="0.25">
      <c r="A26" s="342"/>
      <c r="B26" s="347" t="s">
        <v>1665</v>
      </c>
      <c r="C26" s="345" t="s">
        <v>1666</v>
      </c>
      <c r="D26" s="344">
        <v>1070</v>
      </c>
      <c r="E26" s="344">
        <f t="shared" si="0"/>
        <v>1498</v>
      </c>
      <c r="F26" s="344">
        <f t="shared" si="1"/>
        <v>1797.6</v>
      </c>
      <c r="G26" s="315" t="s">
        <v>1230</v>
      </c>
      <c r="H26" s="315" t="s">
        <v>1230</v>
      </c>
    </row>
    <row r="27" spans="1:8" ht="28.5" customHeight="1" x14ac:dyDescent="0.25">
      <c r="A27" s="342"/>
      <c r="B27" s="347" t="s">
        <v>1667</v>
      </c>
      <c r="C27" s="345" t="s">
        <v>1668</v>
      </c>
      <c r="D27" s="344">
        <v>1070</v>
      </c>
      <c r="E27" s="344">
        <f t="shared" si="0"/>
        <v>1498</v>
      </c>
      <c r="F27" s="344">
        <f t="shared" si="1"/>
        <v>1797.6</v>
      </c>
      <c r="G27" s="315" t="s">
        <v>1230</v>
      </c>
      <c r="H27" s="315" t="s">
        <v>1230</v>
      </c>
    </row>
    <row r="28" spans="1:8" ht="28.5" customHeight="1" x14ac:dyDescent="0.25">
      <c r="A28" s="342"/>
      <c r="B28" s="347" t="s">
        <v>1669</v>
      </c>
      <c r="C28" s="345" t="s">
        <v>1670</v>
      </c>
      <c r="D28" s="344">
        <v>1070</v>
      </c>
      <c r="E28" s="344">
        <f t="shared" si="0"/>
        <v>1498</v>
      </c>
      <c r="F28" s="344">
        <f t="shared" si="1"/>
        <v>1797.6</v>
      </c>
      <c r="G28" s="315" t="s">
        <v>1230</v>
      </c>
      <c r="H28" s="315" t="s">
        <v>1230</v>
      </c>
    </row>
    <row r="29" spans="1:8" ht="28.5" customHeight="1" x14ac:dyDescent="0.25">
      <c r="A29" s="342"/>
      <c r="B29" s="347" t="s">
        <v>1671</v>
      </c>
      <c r="C29" s="345" t="s">
        <v>1672</v>
      </c>
      <c r="D29" s="344">
        <v>1070</v>
      </c>
      <c r="E29" s="344">
        <f t="shared" si="0"/>
        <v>1498</v>
      </c>
      <c r="F29" s="344">
        <f t="shared" si="1"/>
        <v>1797.6</v>
      </c>
      <c r="G29" s="315" t="s">
        <v>1230</v>
      </c>
      <c r="H29" s="315" t="s">
        <v>1230</v>
      </c>
    </row>
    <row r="30" spans="1:8" ht="28.5" customHeight="1" x14ac:dyDescent="0.25">
      <c r="A30" s="342"/>
      <c r="B30" s="347" t="s">
        <v>1673</v>
      </c>
      <c r="C30" s="345" t="s">
        <v>1674</v>
      </c>
      <c r="D30" s="344">
        <v>1070</v>
      </c>
      <c r="E30" s="344">
        <f t="shared" si="0"/>
        <v>1498</v>
      </c>
      <c r="F30" s="344">
        <f t="shared" si="1"/>
        <v>1797.6</v>
      </c>
      <c r="G30" s="315" t="s">
        <v>1230</v>
      </c>
      <c r="H30" s="315" t="s">
        <v>1230</v>
      </c>
    </row>
    <row r="31" spans="1:8" ht="28.5" customHeight="1" x14ac:dyDescent="0.25">
      <c r="A31" s="342"/>
      <c r="B31" s="347" t="s">
        <v>1675</v>
      </c>
      <c r="C31" s="345" t="s">
        <v>1676</v>
      </c>
      <c r="D31" s="344">
        <v>1070</v>
      </c>
      <c r="E31" s="344">
        <f t="shared" si="0"/>
        <v>1498</v>
      </c>
      <c r="F31" s="344">
        <f t="shared" si="1"/>
        <v>1797.6</v>
      </c>
      <c r="G31" s="315" t="s">
        <v>1230</v>
      </c>
      <c r="H31" s="315" t="s">
        <v>1230</v>
      </c>
    </row>
    <row r="32" spans="1:8" ht="28.5" customHeight="1" x14ac:dyDescent="0.25">
      <c r="A32" s="342"/>
      <c r="B32" s="347" t="s">
        <v>1677</v>
      </c>
      <c r="C32" s="345" t="s">
        <v>1678</v>
      </c>
      <c r="D32" s="344">
        <v>1070</v>
      </c>
      <c r="E32" s="344">
        <f t="shared" si="0"/>
        <v>1498</v>
      </c>
      <c r="F32" s="344">
        <f t="shared" si="1"/>
        <v>1797.6</v>
      </c>
      <c r="G32" s="315" t="s">
        <v>1230</v>
      </c>
      <c r="H32" s="315" t="s">
        <v>1230</v>
      </c>
    </row>
    <row r="33" spans="1:8" ht="28.5" customHeight="1" x14ac:dyDescent="0.25">
      <c r="A33" s="342"/>
      <c r="B33" s="373" t="s">
        <v>1677</v>
      </c>
      <c r="C33" s="374" t="s">
        <v>1679</v>
      </c>
      <c r="D33" s="344">
        <v>1284.3</v>
      </c>
      <c r="E33" s="344">
        <f t="shared" si="0"/>
        <v>1798.02</v>
      </c>
      <c r="F33" s="344">
        <f t="shared" si="1"/>
        <v>2157.62</v>
      </c>
      <c r="G33" s="315" t="s">
        <v>1230</v>
      </c>
      <c r="H33" s="315" t="s">
        <v>1230</v>
      </c>
    </row>
    <row r="34" spans="1:8" ht="28.5" customHeight="1" x14ac:dyDescent="0.25">
      <c r="A34" s="342"/>
      <c r="B34" s="347" t="s">
        <v>1680</v>
      </c>
      <c r="C34" s="345" t="s">
        <v>1681</v>
      </c>
      <c r="D34" s="344">
        <v>1070</v>
      </c>
      <c r="E34" s="344">
        <f t="shared" si="0"/>
        <v>1498</v>
      </c>
      <c r="F34" s="344">
        <f t="shared" si="1"/>
        <v>1797.6</v>
      </c>
      <c r="G34" s="315" t="s">
        <v>1230</v>
      </c>
      <c r="H34" s="315" t="s">
        <v>1230</v>
      </c>
    </row>
    <row r="35" spans="1:8" ht="28.5" customHeight="1" x14ac:dyDescent="0.25">
      <c r="A35" s="342"/>
      <c r="B35" s="347" t="s">
        <v>1682</v>
      </c>
      <c r="C35" s="345" t="s">
        <v>1683</v>
      </c>
      <c r="D35" s="344">
        <v>1070</v>
      </c>
      <c r="E35" s="344">
        <f t="shared" si="0"/>
        <v>1498</v>
      </c>
      <c r="F35" s="344">
        <f t="shared" si="1"/>
        <v>1797.6</v>
      </c>
      <c r="G35" s="315" t="s">
        <v>1230</v>
      </c>
      <c r="H35" s="315" t="s">
        <v>1230</v>
      </c>
    </row>
    <row r="36" spans="1:8" ht="28.5" customHeight="1" x14ac:dyDescent="0.25">
      <c r="A36" s="342"/>
      <c r="B36" s="347" t="s">
        <v>1684</v>
      </c>
      <c r="C36" s="345" t="s">
        <v>1685</v>
      </c>
      <c r="D36" s="344">
        <v>1070</v>
      </c>
      <c r="E36" s="344">
        <f t="shared" si="0"/>
        <v>1498</v>
      </c>
      <c r="F36" s="344">
        <f t="shared" si="1"/>
        <v>1797.6</v>
      </c>
      <c r="G36" s="315" t="s">
        <v>1230</v>
      </c>
      <c r="H36" s="315" t="s">
        <v>1230</v>
      </c>
    </row>
    <row r="37" spans="1:8" ht="28.5" customHeight="1" x14ac:dyDescent="0.25">
      <c r="A37" s="342"/>
      <c r="B37" s="347" t="s">
        <v>1686</v>
      </c>
      <c r="C37" s="345" t="s">
        <v>1687</v>
      </c>
      <c r="D37" s="344">
        <v>1070</v>
      </c>
      <c r="E37" s="344">
        <f t="shared" si="0"/>
        <v>1498</v>
      </c>
      <c r="F37" s="344">
        <f t="shared" si="1"/>
        <v>1797.6</v>
      </c>
      <c r="G37" s="315" t="s">
        <v>1230</v>
      </c>
      <c r="H37" s="315" t="s">
        <v>1230</v>
      </c>
    </row>
    <row r="38" spans="1:8" ht="28.5" customHeight="1" x14ac:dyDescent="0.25">
      <c r="A38" s="342"/>
      <c r="B38" s="347" t="s">
        <v>1688</v>
      </c>
      <c r="C38" s="345" t="s">
        <v>1689</v>
      </c>
      <c r="D38" s="344">
        <v>1070</v>
      </c>
      <c r="E38" s="344">
        <f t="shared" si="0"/>
        <v>1498</v>
      </c>
      <c r="F38" s="344">
        <f t="shared" si="1"/>
        <v>1797.6</v>
      </c>
      <c r="G38" s="315" t="s">
        <v>1230</v>
      </c>
      <c r="H38" s="315" t="s">
        <v>1230</v>
      </c>
    </row>
    <row r="39" spans="1:8" ht="28.5" customHeight="1" x14ac:dyDescent="0.25">
      <c r="A39" s="342"/>
      <c r="B39" s="347" t="s">
        <v>1690</v>
      </c>
      <c r="C39" s="345" t="s">
        <v>1691</v>
      </c>
      <c r="D39" s="344">
        <v>856</v>
      </c>
      <c r="E39" s="344">
        <f t="shared" si="0"/>
        <v>1198.4000000000001</v>
      </c>
      <c r="F39" s="344">
        <f t="shared" si="1"/>
        <v>1438.08</v>
      </c>
      <c r="G39" s="315" t="s">
        <v>1230</v>
      </c>
      <c r="H39" s="315" t="s">
        <v>1230</v>
      </c>
    </row>
    <row r="40" spans="1:8" ht="28.5" customHeight="1" x14ac:dyDescent="0.25">
      <c r="A40" s="342"/>
      <c r="B40" s="347" t="s">
        <v>1692</v>
      </c>
      <c r="C40" s="345" t="s">
        <v>1693</v>
      </c>
      <c r="D40" s="344">
        <v>856</v>
      </c>
      <c r="E40" s="344">
        <f t="shared" si="0"/>
        <v>1198.4000000000001</v>
      </c>
      <c r="F40" s="344">
        <f t="shared" si="1"/>
        <v>1438.08</v>
      </c>
      <c r="G40" s="315" t="s">
        <v>1230</v>
      </c>
      <c r="H40" s="315" t="s">
        <v>1230</v>
      </c>
    </row>
    <row r="41" spans="1:8" ht="28.5" customHeight="1" x14ac:dyDescent="0.25">
      <c r="A41" s="342"/>
      <c r="B41" s="347" t="s">
        <v>1694</v>
      </c>
      <c r="C41" s="345" t="s">
        <v>1695</v>
      </c>
      <c r="D41" s="344">
        <v>1070</v>
      </c>
      <c r="E41" s="344">
        <f t="shared" si="0"/>
        <v>1498</v>
      </c>
      <c r="F41" s="344">
        <f t="shared" si="1"/>
        <v>1797.6</v>
      </c>
      <c r="G41" s="315" t="s">
        <v>1230</v>
      </c>
      <c r="H41" s="315" t="s">
        <v>1230</v>
      </c>
    </row>
    <row r="42" spans="1:8" ht="28.5" customHeight="1" x14ac:dyDescent="0.25">
      <c r="A42" s="342"/>
      <c r="B42" s="347" t="s">
        <v>1696</v>
      </c>
      <c r="C42" s="345" t="s">
        <v>1697</v>
      </c>
      <c r="D42" s="344">
        <v>856</v>
      </c>
      <c r="E42" s="344">
        <f t="shared" si="0"/>
        <v>1198.4000000000001</v>
      </c>
      <c r="F42" s="344">
        <f t="shared" si="1"/>
        <v>1438.08</v>
      </c>
      <c r="G42" s="315" t="s">
        <v>1230</v>
      </c>
      <c r="H42" s="315" t="s">
        <v>1230</v>
      </c>
    </row>
    <row r="43" spans="1:8" ht="28.5" customHeight="1" x14ac:dyDescent="0.25">
      <c r="A43" s="342"/>
      <c r="B43" s="347" t="s">
        <v>1698</v>
      </c>
      <c r="C43" s="345" t="s">
        <v>1699</v>
      </c>
      <c r="D43" s="344">
        <v>856</v>
      </c>
      <c r="E43" s="344">
        <f t="shared" si="0"/>
        <v>1198.4000000000001</v>
      </c>
      <c r="F43" s="344">
        <f t="shared" si="1"/>
        <v>1438.08</v>
      </c>
      <c r="G43" s="315" t="s">
        <v>1230</v>
      </c>
      <c r="H43" s="315" t="s">
        <v>1230</v>
      </c>
    </row>
    <row r="44" spans="1:8" ht="28.5" customHeight="1" x14ac:dyDescent="0.25">
      <c r="A44" s="342"/>
      <c r="B44" s="347" t="s">
        <v>1700</v>
      </c>
      <c r="C44" s="345" t="s">
        <v>1701</v>
      </c>
      <c r="D44" s="344">
        <v>856</v>
      </c>
      <c r="E44" s="344">
        <f t="shared" si="0"/>
        <v>1198.4000000000001</v>
      </c>
      <c r="F44" s="344">
        <f t="shared" si="1"/>
        <v>1438.08</v>
      </c>
      <c r="G44" s="315" t="s">
        <v>1230</v>
      </c>
      <c r="H44" s="315" t="s">
        <v>1230</v>
      </c>
    </row>
    <row r="45" spans="1:8" ht="28.5" customHeight="1" x14ac:dyDescent="0.25">
      <c r="A45" s="342"/>
      <c r="B45" s="347" t="s">
        <v>1702</v>
      </c>
      <c r="C45" s="345" t="s">
        <v>1703</v>
      </c>
      <c r="D45" s="344">
        <v>1391</v>
      </c>
      <c r="E45" s="344">
        <f t="shared" si="0"/>
        <v>1947.4</v>
      </c>
      <c r="F45" s="344">
        <f t="shared" si="1"/>
        <v>2336.88</v>
      </c>
      <c r="G45" s="315" t="s">
        <v>1230</v>
      </c>
      <c r="H45" s="315" t="s">
        <v>1230</v>
      </c>
    </row>
    <row r="46" spans="1:8" ht="28.5" customHeight="1" x14ac:dyDescent="0.25">
      <c r="A46" s="342"/>
      <c r="B46" s="347" t="s">
        <v>1704</v>
      </c>
      <c r="C46" s="345" t="s">
        <v>1705</v>
      </c>
      <c r="D46" s="344">
        <v>1070</v>
      </c>
      <c r="E46" s="344">
        <f t="shared" si="0"/>
        <v>1498</v>
      </c>
      <c r="F46" s="344">
        <f t="shared" si="1"/>
        <v>1797.6</v>
      </c>
      <c r="G46" s="315" t="s">
        <v>1230</v>
      </c>
      <c r="H46" s="315" t="s">
        <v>1230</v>
      </c>
    </row>
    <row r="47" spans="1:8" ht="28.5" customHeight="1" x14ac:dyDescent="0.25">
      <c r="A47" s="342"/>
      <c r="B47" s="347" t="s">
        <v>1706</v>
      </c>
      <c r="C47" s="345" t="s">
        <v>1707</v>
      </c>
      <c r="D47" s="344">
        <v>856</v>
      </c>
      <c r="E47" s="344">
        <f t="shared" si="0"/>
        <v>1198.4000000000001</v>
      </c>
      <c r="F47" s="344">
        <f t="shared" si="1"/>
        <v>1438.08</v>
      </c>
      <c r="G47" s="315" t="s">
        <v>1230</v>
      </c>
      <c r="H47" s="315" t="s">
        <v>1230</v>
      </c>
    </row>
    <row r="48" spans="1:8" ht="28.5" customHeight="1" x14ac:dyDescent="0.25">
      <c r="A48" s="342"/>
      <c r="B48" s="347" t="s">
        <v>1708</v>
      </c>
      <c r="C48" s="345" t="s">
        <v>1709</v>
      </c>
      <c r="D48" s="344">
        <v>856</v>
      </c>
      <c r="E48" s="344">
        <f t="shared" si="0"/>
        <v>1198.4000000000001</v>
      </c>
      <c r="F48" s="344">
        <f t="shared" si="1"/>
        <v>1438.08</v>
      </c>
      <c r="G48" s="315" t="s">
        <v>1230</v>
      </c>
      <c r="H48" s="315" t="s">
        <v>1230</v>
      </c>
    </row>
    <row r="49" spans="1:8" ht="28.5" customHeight="1" x14ac:dyDescent="0.25">
      <c r="A49" s="342"/>
      <c r="B49" s="347" t="s">
        <v>1710</v>
      </c>
      <c r="C49" s="345" t="s">
        <v>1711</v>
      </c>
      <c r="D49" s="344">
        <v>1070</v>
      </c>
      <c r="E49" s="344">
        <f t="shared" si="0"/>
        <v>1498</v>
      </c>
      <c r="F49" s="344">
        <f t="shared" si="1"/>
        <v>1797.6</v>
      </c>
      <c r="G49" s="315" t="s">
        <v>1230</v>
      </c>
      <c r="H49" s="315" t="s">
        <v>1230</v>
      </c>
    </row>
    <row r="50" spans="1:8" ht="28.5" customHeight="1" x14ac:dyDescent="0.25">
      <c r="A50" s="342"/>
      <c r="B50" s="347" t="s">
        <v>1712</v>
      </c>
      <c r="C50" s="345" t="s">
        <v>1713</v>
      </c>
      <c r="D50" s="344">
        <v>1070</v>
      </c>
      <c r="E50" s="344">
        <f t="shared" si="0"/>
        <v>1498</v>
      </c>
      <c r="F50" s="344">
        <f t="shared" si="1"/>
        <v>1797.6</v>
      </c>
      <c r="G50" s="315" t="s">
        <v>1230</v>
      </c>
      <c r="H50" s="315" t="s">
        <v>1230</v>
      </c>
    </row>
    <row r="51" spans="1:8" ht="28.5" customHeight="1" x14ac:dyDescent="0.25">
      <c r="A51" s="342"/>
      <c r="B51" s="347" t="s">
        <v>1714</v>
      </c>
      <c r="C51" s="345" t="s">
        <v>1715</v>
      </c>
      <c r="D51" s="344">
        <v>1070</v>
      </c>
      <c r="E51" s="344">
        <f t="shared" si="0"/>
        <v>1498</v>
      </c>
      <c r="F51" s="344">
        <f t="shared" si="1"/>
        <v>1797.6</v>
      </c>
      <c r="G51" s="315" t="s">
        <v>1230</v>
      </c>
      <c r="H51" s="315" t="s">
        <v>1230</v>
      </c>
    </row>
    <row r="52" spans="1:8" ht="28.5" customHeight="1" x14ac:dyDescent="0.25">
      <c r="A52" s="342"/>
      <c r="B52" s="347" t="s">
        <v>1716</v>
      </c>
      <c r="C52" s="345" t="s">
        <v>1717</v>
      </c>
      <c r="D52" s="344">
        <v>1070</v>
      </c>
      <c r="E52" s="344">
        <f t="shared" si="0"/>
        <v>1498</v>
      </c>
      <c r="F52" s="344">
        <f t="shared" si="1"/>
        <v>1797.6</v>
      </c>
      <c r="G52" s="315" t="s">
        <v>1230</v>
      </c>
      <c r="H52" s="315" t="s">
        <v>1230</v>
      </c>
    </row>
    <row r="53" spans="1:8" ht="28.5" customHeight="1" x14ac:dyDescent="0.25">
      <c r="A53" s="342"/>
      <c r="B53" s="347" t="s">
        <v>1718</v>
      </c>
      <c r="C53" s="345" t="s">
        <v>1719</v>
      </c>
      <c r="D53" s="344">
        <v>1070</v>
      </c>
      <c r="E53" s="344">
        <f t="shared" si="0"/>
        <v>1498</v>
      </c>
      <c r="F53" s="344">
        <f t="shared" si="1"/>
        <v>1797.6</v>
      </c>
      <c r="G53" s="315" t="s">
        <v>1230</v>
      </c>
      <c r="H53" s="315" t="s">
        <v>1230</v>
      </c>
    </row>
    <row r="54" spans="1:8" ht="28.5" customHeight="1" x14ac:dyDescent="0.25">
      <c r="A54" s="342"/>
      <c r="B54" s="347" t="s">
        <v>1720</v>
      </c>
      <c r="C54" s="345" t="s">
        <v>1721</v>
      </c>
      <c r="D54" s="344">
        <v>1070</v>
      </c>
      <c r="E54" s="344">
        <f t="shared" si="0"/>
        <v>1498</v>
      </c>
      <c r="F54" s="344">
        <f t="shared" si="1"/>
        <v>1797.6</v>
      </c>
      <c r="G54" s="315" t="s">
        <v>1230</v>
      </c>
      <c r="H54" s="315" t="s">
        <v>1230</v>
      </c>
    </row>
    <row r="55" spans="1:8" ht="28.5" customHeight="1" x14ac:dyDescent="0.25">
      <c r="A55" s="342"/>
      <c r="B55" s="347" t="s">
        <v>1722</v>
      </c>
      <c r="C55" s="345" t="s">
        <v>1723</v>
      </c>
      <c r="D55" s="344">
        <v>1070</v>
      </c>
      <c r="E55" s="344">
        <f t="shared" si="0"/>
        <v>1498</v>
      </c>
      <c r="F55" s="344">
        <f t="shared" si="1"/>
        <v>1797.6</v>
      </c>
      <c r="G55" s="315" t="s">
        <v>1230</v>
      </c>
      <c r="H55" s="315" t="s">
        <v>1230</v>
      </c>
    </row>
    <row r="56" spans="1:8" ht="28.5" customHeight="1" x14ac:dyDescent="0.25">
      <c r="A56" s="342"/>
      <c r="B56" s="347" t="s">
        <v>1724</v>
      </c>
      <c r="C56" s="345" t="s">
        <v>1725</v>
      </c>
      <c r="D56" s="344">
        <v>1070</v>
      </c>
      <c r="E56" s="344">
        <f t="shared" si="0"/>
        <v>1498</v>
      </c>
      <c r="F56" s="344">
        <f t="shared" si="1"/>
        <v>1797.6</v>
      </c>
      <c r="G56" s="315" t="s">
        <v>1230</v>
      </c>
      <c r="H56" s="315" t="s">
        <v>1230</v>
      </c>
    </row>
    <row r="57" spans="1:8" ht="28.5" customHeight="1" x14ac:dyDescent="0.25">
      <c r="A57" s="342"/>
      <c r="B57" s="347" t="s">
        <v>1726</v>
      </c>
      <c r="C57" s="345" t="s">
        <v>1727</v>
      </c>
      <c r="D57" s="344">
        <v>1070</v>
      </c>
      <c r="E57" s="344">
        <f t="shared" si="0"/>
        <v>1498</v>
      </c>
      <c r="F57" s="344">
        <f t="shared" si="1"/>
        <v>1797.6</v>
      </c>
      <c r="G57" s="315" t="s">
        <v>1230</v>
      </c>
      <c r="H57" s="315" t="s">
        <v>1230</v>
      </c>
    </row>
    <row r="58" spans="1:8" ht="28.5" customHeight="1" x14ac:dyDescent="0.25">
      <c r="A58" s="342"/>
      <c r="B58" s="347" t="s">
        <v>1728</v>
      </c>
      <c r="C58" s="345" t="s">
        <v>1729</v>
      </c>
      <c r="D58" s="344">
        <v>1070</v>
      </c>
      <c r="E58" s="344">
        <f t="shared" si="0"/>
        <v>1498</v>
      </c>
      <c r="F58" s="344">
        <f t="shared" si="1"/>
        <v>1797.6</v>
      </c>
      <c r="G58" s="315" t="s">
        <v>1230</v>
      </c>
      <c r="H58" s="315" t="s">
        <v>1230</v>
      </c>
    </row>
    <row r="59" spans="1:8" ht="28.5" customHeight="1" x14ac:dyDescent="0.25">
      <c r="A59" s="342"/>
      <c r="B59" s="347" t="s">
        <v>1730</v>
      </c>
      <c r="C59" s="345" t="s">
        <v>1731</v>
      </c>
      <c r="D59" s="344">
        <v>1070</v>
      </c>
      <c r="E59" s="344">
        <f t="shared" si="0"/>
        <v>1498</v>
      </c>
      <c r="F59" s="344">
        <f t="shared" si="1"/>
        <v>1797.6</v>
      </c>
      <c r="G59" s="315" t="s">
        <v>1230</v>
      </c>
      <c r="H59" s="315" t="s">
        <v>1230</v>
      </c>
    </row>
    <row r="60" spans="1:8" ht="28.5" customHeight="1" x14ac:dyDescent="0.25">
      <c r="A60" s="342"/>
      <c r="B60" s="347" t="s">
        <v>1732</v>
      </c>
      <c r="C60" s="345" t="s">
        <v>1733</v>
      </c>
      <c r="D60" s="344">
        <v>1070</v>
      </c>
      <c r="E60" s="344">
        <f t="shared" si="0"/>
        <v>1498</v>
      </c>
      <c r="F60" s="344">
        <f t="shared" si="1"/>
        <v>1797.6</v>
      </c>
      <c r="G60" s="315" t="s">
        <v>1230</v>
      </c>
      <c r="H60" s="315" t="s">
        <v>1230</v>
      </c>
    </row>
    <row r="61" spans="1:8" ht="28.5" customHeight="1" x14ac:dyDescent="0.25">
      <c r="A61" s="342"/>
      <c r="B61" s="347" t="s">
        <v>1734</v>
      </c>
      <c r="C61" s="345" t="s">
        <v>1735</v>
      </c>
      <c r="D61" s="344">
        <v>1070</v>
      </c>
      <c r="E61" s="344">
        <f t="shared" si="0"/>
        <v>1498</v>
      </c>
      <c r="F61" s="344">
        <f t="shared" si="1"/>
        <v>1797.6</v>
      </c>
      <c r="G61" s="315" t="s">
        <v>1230</v>
      </c>
      <c r="H61" s="315" t="s">
        <v>1230</v>
      </c>
    </row>
    <row r="62" spans="1:8" ht="28.5" customHeight="1" x14ac:dyDescent="0.25">
      <c r="A62" s="342"/>
      <c r="B62" s="347" t="s">
        <v>1736</v>
      </c>
      <c r="C62" s="345" t="s">
        <v>1737</v>
      </c>
      <c r="D62" s="344">
        <v>1070</v>
      </c>
      <c r="E62" s="344">
        <f t="shared" si="0"/>
        <v>1498</v>
      </c>
      <c r="F62" s="344">
        <f t="shared" si="1"/>
        <v>1797.6</v>
      </c>
      <c r="G62" s="315" t="s">
        <v>1230</v>
      </c>
      <c r="H62" s="315" t="s">
        <v>1230</v>
      </c>
    </row>
    <row r="63" spans="1:8" ht="28.5" customHeight="1" x14ac:dyDescent="0.25">
      <c r="A63" s="342"/>
      <c r="B63" s="347" t="s">
        <v>1738</v>
      </c>
      <c r="C63" s="345" t="s">
        <v>1739</v>
      </c>
      <c r="D63" s="344">
        <v>1070</v>
      </c>
      <c r="E63" s="344">
        <f t="shared" si="0"/>
        <v>1498</v>
      </c>
      <c r="F63" s="344">
        <f t="shared" si="1"/>
        <v>1797.6</v>
      </c>
      <c r="G63" s="315" t="s">
        <v>1230</v>
      </c>
      <c r="H63" s="315" t="s">
        <v>1230</v>
      </c>
    </row>
    <row r="64" spans="1:8" ht="28.5" customHeight="1" x14ac:dyDescent="0.25">
      <c r="A64" s="342"/>
      <c r="B64" s="347" t="s">
        <v>1740</v>
      </c>
      <c r="C64" s="345" t="s">
        <v>1741</v>
      </c>
      <c r="D64" s="344">
        <v>1070</v>
      </c>
      <c r="E64" s="344">
        <f t="shared" si="0"/>
        <v>1498</v>
      </c>
      <c r="F64" s="344">
        <f t="shared" si="1"/>
        <v>1797.6</v>
      </c>
      <c r="G64" s="315" t="s">
        <v>1230</v>
      </c>
      <c r="H64" s="315" t="s">
        <v>1230</v>
      </c>
    </row>
    <row r="65" spans="1:8" ht="28.5" customHeight="1" x14ac:dyDescent="0.25">
      <c r="A65" s="342"/>
      <c r="B65" s="347" t="s">
        <v>1742</v>
      </c>
      <c r="C65" s="345" t="s">
        <v>1743</v>
      </c>
      <c r="D65" s="344">
        <v>1070</v>
      </c>
      <c r="E65" s="344">
        <f t="shared" si="0"/>
        <v>1498</v>
      </c>
      <c r="F65" s="344">
        <f t="shared" si="1"/>
        <v>1797.6</v>
      </c>
      <c r="G65" s="315" t="s">
        <v>1230</v>
      </c>
      <c r="H65" s="315" t="s">
        <v>1230</v>
      </c>
    </row>
    <row r="66" spans="1:8" ht="28.5" customHeight="1" x14ac:dyDescent="0.25">
      <c r="A66" s="342"/>
      <c r="B66" s="347" t="s">
        <v>1744</v>
      </c>
      <c r="C66" s="345" t="s">
        <v>1745</v>
      </c>
      <c r="D66" s="344">
        <v>1070</v>
      </c>
      <c r="E66" s="344">
        <f t="shared" si="0"/>
        <v>1498</v>
      </c>
      <c r="F66" s="344">
        <f t="shared" si="1"/>
        <v>1797.6</v>
      </c>
      <c r="G66" s="315" t="s">
        <v>1230</v>
      </c>
      <c r="H66" s="315" t="s">
        <v>1230</v>
      </c>
    </row>
    <row r="67" spans="1:8" ht="28.5" customHeight="1" x14ac:dyDescent="0.25">
      <c r="A67" s="342"/>
      <c r="B67" s="347" t="s">
        <v>1746</v>
      </c>
      <c r="C67" s="345" t="s">
        <v>1747</v>
      </c>
      <c r="D67" s="344">
        <v>1070</v>
      </c>
      <c r="E67" s="344">
        <f t="shared" si="0"/>
        <v>1498</v>
      </c>
      <c r="F67" s="344">
        <f t="shared" si="1"/>
        <v>1797.6</v>
      </c>
      <c r="G67" s="315" t="s">
        <v>1230</v>
      </c>
      <c r="H67" s="315" t="s">
        <v>1230</v>
      </c>
    </row>
    <row r="68" spans="1:8" ht="28.5" customHeight="1" x14ac:dyDescent="0.25">
      <c r="A68" s="342"/>
      <c r="B68" s="347" t="s">
        <v>1748</v>
      </c>
      <c r="C68" s="345" t="s">
        <v>1749</v>
      </c>
      <c r="D68" s="344">
        <v>1070</v>
      </c>
      <c r="E68" s="344">
        <f t="shared" si="0"/>
        <v>1498</v>
      </c>
      <c r="F68" s="344">
        <f t="shared" si="1"/>
        <v>1797.6</v>
      </c>
      <c r="G68" s="315" t="s">
        <v>1230</v>
      </c>
      <c r="H68" s="315" t="s">
        <v>1230</v>
      </c>
    </row>
    <row r="69" spans="1:8" ht="28.5" customHeight="1" x14ac:dyDescent="0.25">
      <c r="A69" s="342"/>
      <c r="B69" s="347" t="s">
        <v>1750</v>
      </c>
      <c r="C69" s="345" t="s">
        <v>1751</v>
      </c>
      <c r="D69" s="344">
        <v>1070</v>
      </c>
      <c r="E69" s="344">
        <f t="shared" si="0"/>
        <v>1498</v>
      </c>
      <c r="F69" s="344">
        <f t="shared" si="1"/>
        <v>1797.6</v>
      </c>
      <c r="G69" s="315" t="s">
        <v>1230</v>
      </c>
      <c r="H69" s="315" t="s">
        <v>1230</v>
      </c>
    </row>
    <row r="70" spans="1:8" ht="28.5" customHeight="1" x14ac:dyDescent="0.25">
      <c r="A70" s="342"/>
      <c r="B70" s="347" t="s">
        <v>1752</v>
      </c>
      <c r="C70" s="345" t="s">
        <v>1753</v>
      </c>
      <c r="D70" s="344">
        <v>1070</v>
      </c>
      <c r="E70" s="344">
        <f t="shared" si="0"/>
        <v>1498</v>
      </c>
      <c r="F70" s="344">
        <f t="shared" si="1"/>
        <v>1797.6</v>
      </c>
      <c r="G70" s="315" t="s">
        <v>1230</v>
      </c>
      <c r="H70" s="315" t="s">
        <v>1230</v>
      </c>
    </row>
    <row r="71" spans="1:8" ht="28.5" customHeight="1" x14ac:dyDescent="0.25">
      <c r="A71" s="342"/>
      <c r="B71" s="347" t="s">
        <v>1754</v>
      </c>
      <c r="C71" s="345" t="s">
        <v>1755</v>
      </c>
      <c r="D71" s="344">
        <v>1070</v>
      </c>
      <c r="E71" s="344">
        <f t="shared" si="0"/>
        <v>1498</v>
      </c>
      <c r="F71" s="344">
        <f t="shared" si="1"/>
        <v>1797.6</v>
      </c>
      <c r="G71" s="315" t="s">
        <v>1230</v>
      </c>
      <c r="H71" s="315" t="s">
        <v>1230</v>
      </c>
    </row>
    <row r="72" spans="1:8" ht="28.5" customHeight="1" x14ac:dyDescent="0.25">
      <c r="A72" s="342"/>
      <c r="B72" s="347" t="s">
        <v>1756</v>
      </c>
      <c r="C72" s="345" t="s">
        <v>1757</v>
      </c>
      <c r="D72" s="344">
        <v>1070</v>
      </c>
      <c r="E72" s="344">
        <f t="shared" si="0"/>
        <v>1498</v>
      </c>
      <c r="F72" s="344">
        <f t="shared" si="1"/>
        <v>1797.6</v>
      </c>
      <c r="G72" s="315" t="s">
        <v>1230</v>
      </c>
      <c r="H72" s="315" t="s">
        <v>1230</v>
      </c>
    </row>
    <row r="73" spans="1:8" ht="28.5" customHeight="1" x14ac:dyDescent="0.25">
      <c r="A73" s="342"/>
      <c r="B73" s="347" t="s">
        <v>1758</v>
      </c>
      <c r="C73" s="345" t="s">
        <v>1759</v>
      </c>
      <c r="D73" s="344">
        <v>1070</v>
      </c>
      <c r="E73" s="344">
        <f t="shared" si="0"/>
        <v>1498</v>
      </c>
      <c r="F73" s="344">
        <f t="shared" si="1"/>
        <v>1797.6</v>
      </c>
      <c r="G73" s="315" t="s">
        <v>1230</v>
      </c>
      <c r="H73" s="315" t="s">
        <v>1230</v>
      </c>
    </row>
    <row r="74" spans="1:8" ht="28.5" customHeight="1" x14ac:dyDescent="0.25">
      <c r="A74" s="342"/>
      <c r="B74" s="347" t="s">
        <v>1760</v>
      </c>
      <c r="C74" s="345" t="s">
        <v>1761</v>
      </c>
      <c r="D74" s="344">
        <v>1070</v>
      </c>
      <c r="E74" s="344">
        <f t="shared" si="0"/>
        <v>1498</v>
      </c>
      <c r="F74" s="344">
        <f t="shared" si="1"/>
        <v>1797.6</v>
      </c>
      <c r="G74" s="315" t="s">
        <v>1230</v>
      </c>
      <c r="H74" s="315" t="s">
        <v>1230</v>
      </c>
    </row>
    <row r="75" spans="1:8" ht="28.5" customHeight="1" x14ac:dyDescent="0.25">
      <c r="A75" s="342"/>
      <c r="B75" s="347" t="s">
        <v>1762</v>
      </c>
      <c r="C75" s="345" t="s">
        <v>1763</v>
      </c>
      <c r="D75" s="344">
        <v>1070</v>
      </c>
      <c r="E75" s="344">
        <f t="shared" si="0"/>
        <v>1498</v>
      </c>
      <c r="F75" s="344">
        <f t="shared" si="1"/>
        <v>1797.6</v>
      </c>
      <c r="G75" s="315" t="s">
        <v>1230</v>
      </c>
      <c r="H75" s="315" t="s">
        <v>1230</v>
      </c>
    </row>
    <row r="76" spans="1:8" ht="28.5" customHeight="1" x14ac:dyDescent="0.25">
      <c r="A76" s="342"/>
      <c r="B76" s="347" t="s">
        <v>1764</v>
      </c>
      <c r="C76" s="345" t="s">
        <v>1765</v>
      </c>
      <c r="D76" s="344">
        <v>1070</v>
      </c>
      <c r="E76" s="344">
        <f t="shared" si="0"/>
        <v>1498</v>
      </c>
      <c r="F76" s="344">
        <f t="shared" si="1"/>
        <v>1797.6</v>
      </c>
      <c r="G76" s="315" t="s">
        <v>1230</v>
      </c>
      <c r="H76" s="315" t="s">
        <v>1230</v>
      </c>
    </row>
    <row r="77" spans="1:8" ht="28.5" customHeight="1" x14ac:dyDescent="0.25">
      <c r="A77" s="342"/>
      <c r="B77" s="347" t="s">
        <v>1766</v>
      </c>
      <c r="C77" s="345" t="s">
        <v>1767</v>
      </c>
      <c r="D77" s="344">
        <v>1070</v>
      </c>
      <c r="E77" s="344">
        <f t="shared" ref="E77:E141" si="2">ROUND(D77*1.4,2)</f>
        <v>1498</v>
      </c>
      <c r="F77" s="344">
        <f t="shared" ref="F77:F140" si="3">ROUND(D77*1.68,2)</f>
        <v>1797.6</v>
      </c>
      <c r="G77" s="315" t="s">
        <v>1230</v>
      </c>
      <c r="H77" s="315" t="s">
        <v>1230</v>
      </c>
    </row>
    <row r="78" spans="1:8" ht="28.5" customHeight="1" x14ac:dyDescent="0.25">
      <c r="A78" s="342"/>
      <c r="B78" s="347" t="s">
        <v>1768</v>
      </c>
      <c r="C78" s="345" t="s">
        <v>1769</v>
      </c>
      <c r="D78" s="344">
        <v>1070</v>
      </c>
      <c r="E78" s="344">
        <f t="shared" si="2"/>
        <v>1498</v>
      </c>
      <c r="F78" s="344">
        <f t="shared" si="3"/>
        <v>1797.6</v>
      </c>
      <c r="G78" s="315" t="s">
        <v>1230</v>
      </c>
      <c r="H78" s="315" t="s">
        <v>1230</v>
      </c>
    </row>
    <row r="79" spans="1:8" ht="28.5" customHeight="1" x14ac:dyDescent="0.25">
      <c r="A79" s="342"/>
      <c r="B79" s="347" t="s">
        <v>1770</v>
      </c>
      <c r="C79" s="345" t="s">
        <v>1771</v>
      </c>
      <c r="D79" s="344">
        <v>1070</v>
      </c>
      <c r="E79" s="344">
        <f t="shared" si="2"/>
        <v>1498</v>
      </c>
      <c r="F79" s="344">
        <f t="shared" si="3"/>
        <v>1797.6</v>
      </c>
      <c r="G79" s="315" t="s">
        <v>1230</v>
      </c>
      <c r="H79" s="315" t="s">
        <v>1230</v>
      </c>
    </row>
    <row r="80" spans="1:8" ht="28.5" customHeight="1" x14ac:dyDescent="0.25">
      <c r="A80" s="342"/>
      <c r="B80" s="347" t="s">
        <v>1772</v>
      </c>
      <c r="C80" s="345" t="s">
        <v>1773</v>
      </c>
      <c r="D80" s="344">
        <v>1070</v>
      </c>
      <c r="E80" s="344">
        <f t="shared" si="2"/>
        <v>1498</v>
      </c>
      <c r="F80" s="344">
        <f t="shared" si="3"/>
        <v>1797.6</v>
      </c>
      <c r="G80" s="315" t="s">
        <v>1230</v>
      </c>
      <c r="H80" s="315" t="s">
        <v>1230</v>
      </c>
    </row>
    <row r="81" spans="1:8" ht="28.5" customHeight="1" x14ac:dyDescent="0.25">
      <c r="A81" s="342"/>
      <c r="B81" s="347" t="s">
        <v>1774</v>
      </c>
      <c r="C81" s="345" t="s">
        <v>1775</v>
      </c>
      <c r="D81" s="344">
        <v>1070</v>
      </c>
      <c r="E81" s="344">
        <f t="shared" si="2"/>
        <v>1498</v>
      </c>
      <c r="F81" s="344">
        <f t="shared" si="3"/>
        <v>1797.6</v>
      </c>
      <c r="G81" s="315" t="s">
        <v>1230</v>
      </c>
      <c r="H81" s="315" t="s">
        <v>1230</v>
      </c>
    </row>
    <row r="82" spans="1:8" ht="28.5" customHeight="1" x14ac:dyDescent="0.25">
      <c r="A82" s="342"/>
      <c r="B82" s="347" t="s">
        <v>1776</v>
      </c>
      <c r="C82" s="345" t="s">
        <v>1777</v>
      </c>
      <c r="D82" s="344">
        <v>1070</v>
      </c>
      <c r="E82" s="344">
        <f t="shared" si="2"/>
        <v>1498</v>
      </c>
      <c r="F82" s="344">
        <f t="shared" si="3"/>
        <v>1797.6</v>
      </c>
      <c r="G82" s="315" t="s">
        <v>1230</v>
      </c>
      <c r="H82" s="315" t="s">
        <v>1230</v>
      </c>
    </row>
    <row r="83" spans="1:8" ht="28.5" customHeight="1" x14ac:dyDescent="0.25">
      <c r="A83" s="342"/>
      <c r="B83" s="347" t="s">
        <v>1778</v>
      </c>
      <c r="C83" s="345" t="s">
        <v>1779</v>
      </c>
      <c r="D83" s="344">
        <v>1070</v>
      </c>
      <c r="E83" s="344">
        <f t="shared" si="2"/>
        <v>1498</v>
      </c>
      <c r="F83" s="344">
        <f t="shared" si="3"/>
        <v>1797.6</v>
      </c>
      <c r="G83" s="315" t="s">
        <v>1230</v>
      </c>
      <c r="H83" s="315" t="s">
        <v>1230</v>
      </c>
    </row>
    <row r="84" spans="1:8" ht="28.5" customHeight="1" x14ac:dyDescent="0.25">
      <c r="A84" s="342"/>
      <c r="B84" s="347" t="s">
        <v>1780</v>
      </c>
      <c r="C84" s="345" t="s">
        <v>1781</v>
      </c>
      <c r="D84" s="344">
        <v>1070</v>
      </c>
      <c r="E84" s="344">
        <f t="shared" si="2"/>
        <v>1498</v>
      </c>
      <c r="F84" s="344">
        <f t="shared" si="3"/>
        <v>1797.6</v>
      </c>
      <c r="G84" s="315" t="s">
        <v>1230</v>
      </c>
      <c r="H84" s="315" t="s">
        <v>1230</v>
      </c>
    </row>
    <row r="85" spans="1:8" ht="28.5" customHeight="1" x14ac:dyDescent="0.25">
      <c r="A85" s="371" t="s">
        <v>1782</v>
      </c>
      <c r="B85" s="346"/>
      <c r="C85" s="343" t="s">
        <v>1311</v>
      </c>
      <c r="D85" s="344"/>
      <c r="E85" s="344"/>
      <c r="F85" s="344"/>
      <c r="G85" s="315"/>
      <c r="H85" s="315"/>
    </row>
    <row r="86" spans="1:8" ht="28.5" customHeight="1" x14ac:dyDescent="0.25">
      <c r="A86" s="342"/>
      <c r="B86" s="347" t="s">
        <v>1783</v>
      </c>
      <c r="C86" s="345" t="s">
        <v>1784</v>
      </c>
      <c r="D86" s="344">
        <v>4640</v>
      </c>
      <c r="E86" s="344">
        <f>ROUND(D86*1.4,2)</f>
        <v>6496</v>
      </c>
      <c r="F86" s="344">
        <f>ROUND(D86*1.68,2)</f>
        <v>7795.2</v>
      </c>
      <c r="G86" s="315" t="s">
        <v>1230</v>
      </c>
      <c r="H86" s="315" t="s">
        <v>1230</v>
      </c>
    </row>
    <row r="87" spans="1:8" ht="28.5" customHeight="1" x14ac:dyDescent="0.25">
      <c r="A87" s="375"/>
      <c r="B87" s="347" t="s">
        <v>1785</v>
      </c>
      <c r="C87" s="345" t="s">
        <v>1786</v>
      </c>
      <c r="D87" s="344">
        <v>4640</v>
      </c>
      <c r="E87" s="344">
        <f t="shared" si="2"/>
        <v>6496</v>
      </c>
      <c r="F87" s="344">
        <f t="shared" si="3"/>
        <v>7795.2</v>
      </c>
      <c r="G87" s="315" t="s">
        <v>1230</v>
      </c>
      <c r="H87" s="315" t="s">
        <v>1230</v>
      </c>
    </row>
    <row r="88" spans="1:8" ht="28.5" customHeight="1" x14ac:dyDescent="0.25">
      <c r="A88" s="375"/>
      <c r="B88" s="347" t="s">
        <v>1787</v>
      </c>
      <c r="C88" s="345" t="s">
        <v>1788</v>
      </c>
      <c r="D88" s="344">
        <v>4640</v>
      </c>
      <c r="E88" s="344">
        <f t="shared" si="2"/>
        <v>6496</v>
      </c>
      <c r="F88" s="344">
        <f t="shared" si="3"/>
        <v>7795.2</v>
      </c>
      <c r="G88" s="315" t="s">
        <v>1230</v>
      </c>
      <c r="H88" s="315" t="s">
        <v>1230</v>
      </c>
    </row>
    <row r="89" spans="1:8" ht="28.5" customHeight="1" x14ac:dyDescent="0.25">
      <c r="A89" s="375"/>
      <c r="B89" s="347" t="s">
        <v>1789</v>
      </c>
      <c r="C89" s="345" t="s">
        <v>1790</v>
      </c>
      <c r="D89" s="344">
        <v>4640</v>
      </c>
      <c r="E89" s="344">
        <f t="shared" si="2"/>
        <v>6496</v>
      </c>
      <c r="F89" s="344">
        <f t="shared" si="3"/>
        <v>7795.2</v>
      </c>
      <c r="G89" s="315" t="s">
        <v>1230</v>
      </c>
      <c r="H89" s="315" t="s">
        <v>1230</v>
      </c>
    </row>
    <row r="90" spans="1:8" ht="28.5" customHeight="1" x14ac:dyDescent="0.25">
      <c r="A90" s="375"/>
      <c r="B90" s="347" t="s">
        <v>1791</v>
      </c>
      <c r="C90" s="345" t="s">
        <v>1792</v>
      </c>
      <c r="D90" s="344">
        <v>4640</v>
      </c>
      <c r="E90" s="344">
        <f t="shared" si="2"/>
        <v>6496</v>
      </c>
      <c r="F90" s="344">
        <f t="shared" si="3"/>
        <v>7795.2</v>
      </c>
      <c r="G90" s="315" t="s">
        <v>1230</v>
      </c>
      <c r="H90" s="315" t="s">
        <v>1230</v>
      </c>
    </row>
    <row r="91" spans="1:8" ht="28.5" customHeight="1" x14ac:dyDescent="0.25">
      <c r="A91" s="375"/>
      <c r="B91" s="347" t="s">
        <v>1793</v>
      </c>
      <c r="C91" s="345" t="s">
        <v>1794</v>
      </c>
      <c r="D91" s="344">
        <v>4640</v>
      </c>
      <c r="E91" s="344">
        <f t="shared" si="2"/>
        <v>6496</v>
      </c>
      <c r="F91" s="344">
        <f t="shared" si="3"/>
        <v>7795.2</v>
      </c>
      <c r="G91" s="315" t="s">
        <v>1230</v>
      </c>
      <c r="H91" s="315" t="s">
        <v>1230</v>
      </c>
    </row>
    <row r="92" spans="1:8" ht="28.5" customHeight="1" x14ac:dyDescent="0.25">
      <c r="A92" s="375"/>
      <c r="B92" s="347" t="s">
        <v>1795</v>
      </c>
      <c r="C92" s="345" t="s">
        <v>1796</v>
      </c>
      <c r="D92" s="344">
        <v>4640</v>
      </c>
      <c r="E92" s="344">
        <f t="shared" si="2"/>
        <v>6496</v>
      </c>
      <c r="F92" s="344">
        <f t="shared" si="3"/>
        <v>7795.2</v>
      </c>
      <c r="G92" s="315" t="s">
        <v>1230</v>
      </c>
      <c r="H92" s="315" t="s">
        <v>1230</v>
      </c>
    </row>
    <row r="93" spans="1:8" ht="28.5" customHeight="1" x14ac:dyDescent="0.25">
      <c r="A93" s="375"/>
      <c r="B93" s="347" t="s">
        <v>1797</v>
      </c>
      <c r="C93" s="345" t="s">
        <v>1798</v>
      </c>
      <c r="D93" s="344">
        <v>4640</v>
      </c>
      <c r="E93" s="344">
        <f t="shared" si="2"/>
        <v>6496</v>
      </c>
      <c r="F93" s="344">
        <f t="shared" si="3"/>
        <v>7795.2</v>
      </c>
      <c r="G93" s="315" t="s">
        <v>1230</v>
      </c>
      <c r="H93" s="315" t="s">
        <v>1230</v>
      </c>
    </row>
    <row r="94" spans="1:8" ht="28.5" customHeight="1" x14ac:dyDescent="0.25">
      <c r="A94" s="375"/>
      <c r="B94" s="347" t="s">
        <v>1799</v>
      </c>
      <c r="C94" s="345" t="s">
        <v>1800</v>
      </c>
      <c r="D94" s="344">
        <v>4640</v>
      </c>
      <c r="E94" s="344">
        <f t="shared" si="2"/>
        <v>6496</v>
      </c>
      <c r="F94" s="344">
        <f t="shared" si="3"/>
        <v>7795.2</v>
      </c>
      <c r="G94" s="315" t="s">
        <v>1230</v>
      </c>
      <c r="H94" s="315" t="s">
        <v>1230</v>
      </c>
    </row>
    <row r="95" spans="1:8" ht="28.5" customHeight="1" x14ac:dyDescent="0.25">
      <c r="A95" s="375"/>
      <c r="B95" s="347" t="s">
        <v>1801</v>
      </c>
      <c r="C95" s="345" t="s">
        <v>1802</v>
      </c>
      <c r="D95" s="344">
        <v>4640</v>
      </c>
      <c r="E95" s="344">
        <f t="shared" si="2"/>
        <v>6496</v>
      </c>
      <c r="F95" s="344">
        <f t="shared" si="3"/>
        <v>7795.2</v>
      </c>
      <c r="G95" s="315" t="s">
        <v>1230</v>
      </c>
      <c r="H95" s="315" t="s">
        <v>1230</v>
      </c>
    </row>
    <row r="96" spans="1:8" ht="28.5" customHeight="1" x14ac:dyDescent="0.25">
      <c r="A96" s="375"/>
      <c r="B96" s="347" t="s">
        <v>1803</v>
      </c>
      <c r="C96" s="345" t="s">
        <v>1804</v>
      </c>
      <c r="D96" s="344">
        <v>4640</v>
      </c>
      <c r="E96" s="344">
        <f t="shared" si="2"/>
        <v>6496</v>
      </c>
      <c r="F96" s="344">
        <f t="shared" si="3"/>
        <v>7795.2</v>
      </c>
      <c r="G96" s="315" t="s">
        <v>1230</v>
      </c>
      <c r="H96" s="315" t="s">
        <v>1230</v>
      </c>
    </row>
    <row r="97" spans="1:8" ht="28.5" customHeight="1" x14ac:dyDescent="0.25">
      <c r="A97" s="375"/>
      <c r="B97" s="347" t="s">
        <v>1805</v>
      </c>
      <c r="C97" s="345" t="s">
        <v>1806</v>
      </c>
      <c r="D97" s="344">
        <v>4640</v>
      </c>
      <c r="E97" s="344">
        <f t="shared" si="2"/>
        <v>6496</v>
      </c>
      <c r="F97" s="344">
        <f t="shared" si="3"/>
        <v>7795.2</v>
      </c>
      <c r="G97" s="315" t="s">
        <v>1230</v>
      </c>
      <c r="H97" s="315" t="s">
        <v>1230</v>
      </c>
    </row>
    <row r="98" spans="1:8" ht="28.5" customHeight="1" x14ac:dyDescent="0.25">
      <c r="A98" s="375"/>
      <c r="B98" s="347" t="s">
        <v>1807</v>
      </c>
      <c r="C98" s="345" t="s">
        <v>1808</v>
      </c>
      <c r="D98" s="344">
        <v>4640</v>
      </c>
      <c r="E98" s="344">
        <f t="shared" si="2"/>
        <v>6496</v>
      </c>
      <c r="F98" s="344">
        <f t="shared" si="3"/>
        <v>7795.2</v>
      </c>
      <c r="G98" s="315" t="s">
        <v>1230</v>
      </c>
      <c r="H98" s="315" t="s">
        <v>1230</v>
      </c>
    </row>
    <row r="99" spans="1:8" ht="28.5" customHeight="1" x14ac:dyDescent="0.25">
      <c r="A99" s="375"/>
      <c r="B99" s="347" t="s">
        <v>1809</v>
      </c>
      <c r="C99" s="345" t="s">
        <v>1810</v>
      </c>
      <c r="D99" s="344">
        <v>4640</v>
      </c>
      <c r="E99" s="344">
        <f t="shared" si="2"/>
        <v>6496</v>
      </c>
      <c r="F99" s="344">
        <f t="shared" si="3"/>
        <v>7795.2</v>
      </c>
      <c r="G99" s="315" t="s">
        <v>1230</v>
      </c>
      <c r="H99" s="315" t="s">
        <v>1230</v>
      </c>
    </row>
    <row r="100" spans="1:8" ht="28.5" customHeight="1" x14ac:dyDescent="0.25">
      <c r="A100" s="375"/>
      <c r="B100" s="347" t="s">
        <v>1811</v>
      </c>
      <c r="C100" s="345" t="s">
        <v>1812</v>
      </c>
      <c r="D100" s="344">
        <v>4640</v>
      </c>
      <c r="E100" s="344">
        <f t="shared" si="2"/>
        <v>6496</v>
      </c>
      <c r="F100" s="344">
        <f t="shared" si="3"/>
        <v>7795.2</v>
      </c>
      <c r="G100" s="315" t="s">
        <v>1230</v>
      </c>
      <c r="H100" s="315" t="s">
        <v>1230</v>
      </c>
    </row>
    <row r="101" spans="1:8" ht="28.5" customHeight="1" x14ac:dyDescent="0.25">
      <c r="A101" s="375"/>
      <c r="B101" s="347" t="s">
        <v>1813</v>
      </c>
      <c r="C101" s="345" t="s">
        <v>1814</v>
      </c>
      <c r="D101" s="344">
        <v>4640</v>
      </c>
      <c r="E101" s="344">
        <f t="shared" si="2"/>
        <v>6496</v>
      </c>
      <c r="F101" s="344">
        <f t="shared" si="3"/>
        <v>7795.2</v>
      </c>
      <c r="G101" s="315" t="s">
        <v>1230</v>
      </c>
      <c r="H101" s="315" t="s">
        <v>1230</v>
      </c>
    </row>
    <row r="102" spans="1:8" ht="28.5" customHeight="1" x14ac:dyDescent="0.25">
      <c r="A102" s="375"/>
      <c r="B102" s="347" t="s">
        <v>1815</v>
      </c>
      <c r="C102" s="345" t="s">
        <v>1816</v>
      </c>
      <c r="D102" s="344">
        <v>4640</v>
      </c>
      <c r="E102" s="344">
        <f t="shared" si="2"/>
        <v>6496</v>
      </c>
      <c r="F102" s="344">
        <f t="shared" si="3"/>
        <v>7795.2</v>
      </c>
      <c r="G102" s="315" t="s">
        <v>1230</v>
      </c>
      <c r="H102" s="315" t="s">
        <v>1230</v>
      </c>
    </row>
    <row r="103" spans="1:8" ht="28.5" customHeight="1" x14ac:dyDescent="0.25">
      <c r="A103" s="375"/>
      <c r="B103" s="347" t="s">
        <v>1817</v>
      </c>
      <c r="C103" s="345" t="s">
        <v>1818</v>
      </c>
      <c r="D103" s="344">
        <v>4640</v>
      </c>
      <c r="E103" s="344">
        <f t="shared" si="2"/>
        <v>6496</v>
      </c>
      <c r="F103" s="344">
        <f t="shared" si="3"/>
        <v>7795.2</v>
      </c>
      <c r="G103" s="315" t="s">
        <v>1230</v>
      </c>
      <c r="H103" s="315" t="s">
        <v>1230</v>
      </c>
    </row>
    <row r="104" spans="1:8" ht="28.5" customHeight="1" x14ac:dyDescent="0.25">
      <c r="A104" s="375"/>
      <c r="B104" s="347" t="s">
        <v>1819</v>
      </c>
      <c r="C104" s="345" t="s">
        <v>1820</v>
      </c>
      <c r="D104" s="344">
        <v>4640</v>
      </c>
      <c r="E104" s="344">
        <f t="shared" si="2"/>
        <v>6496</v>
      </c>
      <c r="F104" s="344">
        <f t="shared" si="3"/>
        <v>7795.2</v>
      </c>
      <c r="G104" s="315" t="s">
        <v>1230</v>
      </c>
      <c r="H104" s="315" t="s">
        <v>1230</v>
      </c>
    </row>
    <row r="105" spans="1:8" ht="28.5" customHeight="1" x14ac:dyDescent="0.25">
      <c r="A105" s="375"/>
      <c r="B105" s="347" t="s">
        <v>1821</v>
      </c>
      <c r="C105" s="345" t="s">
        <v>1822</v>
      </c>
      <c r="D105" s="344">
        <v>4640</v>
      </c>
      <c r="E105" s="344">
        <f t="shared" si="2"/>
        <v>6496</v>
      </c>
      <c r="F105" s="344">
        <f t="shared" si="3"/>
        <v>7795.2</v>
      </c>
      <c r="G105" s="315" t="s">
        <v>1230</v>
      </c>
      <c r="H105" s="315" t="s">
        <v>1230</v>
      </c>
    </row>
    <row r="106" spans="1:8" ht="28.5" customHeight="1" x14ac:dyDescent="0.25">
      <c r="A106" s="375"/>
      <c r="B106" s="347" t="s">
        <v>1823</v>
      </c>
      <c r="C106" s="345" t="s">
        <v>1824</v>
      </c>
      <c r="D106" s="344">
        <v>4640</v>
      </c>
      <c r="E106" s="344">
        <f t="shared" si="2"/>
        <v>6496</v>
      </c>
      <c r="F106" s="344">
        <f t="shared" si="3"/>
        <v>7795.2</v>
      </c>
      <c r="G106" s="315" t="s">
        <v>1230</v>
      </c>
      <c r="H106" s="315" t="s">
        <v>1230</v>
      </c>
    </row>
    <row r="107" spans="1:8" ht="28.5" customHeight="1" x14ac:dyDescent="0.25">
      <c r="A107" s="375"/>
      <c r="B107" s="347" t="s">
        <v>1825</v>
      </c>
      <c r="C107" s="345" t="s">
        <v>1826</v>
      </c>
      <c r="D107" s="344">
        <v>4640</v>
      </c>
      <c r="E107" s="344">
        <f t="shared" si="2"/>
        <v>6496</v>
      </c>
      <c r="F107" s="344">
        <f t="shared" si="3"/>
        <v>7795.2</v>
      </c>
      <c r="G107" s="315" t="s">
        <v>1230</v>
      </c>
      <c r="H107" s="315" t="s">
        <v>1230</v>
      </c>
    </row>
    <row r="108" spans="1:8" ht="28.5" customHeight="1" x14ac:dyDescent="0.25">
      <c r="A108" s="375"/>
      <c r="B108" s="347" t="s">
        <v>1827</v>
      </c>
      <c r="C108" s="345" t="s">
        <v>1828</v>
      </c>
      <c r="D108" s="344">
        <v>4640</v>
      </c>
      <c r="E108" s="344">
        <f t="shared" si="2"/>
        <v>6496</v>
      </c>
      <c r="F108" s="344">
        <f t="shared" si="3"/>
        <v>7795.2</v>
      </c>
      <c r="G108" s="315" t="s">
        <v>1230</v>
      </c>
      <c r="H108" s="315" t="s">
        <v>1230</v>
      </c>
    </row>
    <row r="109" spans="1:8" ht="28.5" customHeight="1" x14ac:dyDescent="0.25">
      <c r="A109" s="375"/>
      <c r="B109" s="347" t="s">
        <v>1829</v>
      </c>
      <c r="C109" s="345" t="s">
        <v>1830</v>
      </c>
      <c r="D109" s="344">
        <v>6032</v>
      </c>
      <c r="E109" s="344">
        <f t="shared" si="2"/>
        <v>8444.7999999999993</v>
      </c>
      <c r="F109" s="344">
        <f t="shared" si="3"/>
        <v>10133.76</v>
      </c>
      <c r="G109" s="315" t="s">
        <v>1230</v>
      </c>
      <c r="H109" s="315" t="s">
        <v>1230</v>
      </c>
    </row>
    <row r="110" spans="1:8" ht="28.5" customHeight="1" x14ac:dyDescent="0.25">
      <c r="A110" s="375"/>
      <c r="B110" s="347" t="s">
        <v>1831</v>
      </c>
      <c r="C110" s="345" t="s">
        <v>1832</v>
      </c>
      <c r="D110" s="344">
        <v>6032</v>
      </c>
      <c r="E110" s="344">
        <f t="shared" si="2"/>
        <v>8444.7999999999993</v>
      </c>
      <c r="F110" s="344">
        <f t="shared" si="3"/>
        <v>10133.76</v>
      </c>
      <c r="G110" s="315" t="s">
        <v>1230</v>
      </c>
      <c r="H110" s="315" t="s">
        <v>1230</v>
      </c>
    </row>
    <row r="111" spans="1:8" ht="28.5" customHeight="1" x14ac:dyDescent="0.25">
      <c r="A111" s="375"/>
      <c r="B111" s="347" t="s">
        <v>1833</v>
      </c>
      <c r="C111" s="345" t="s">
        <v>1834</v>
      </c>
      <c r="D111" s="344">
        <v>6032</v>
      </c>
      <c r="E111" s="344">
        <f t="shared" si="2"/>
        <v>8444.7999999999993</v>
      </c>
      <c r="F111" s="344">
        <f t="shared" si="3"/>
        <v>10133.76</v>
      </c>
      <c r="G111" s="315" t="s">
        <v>1230</v>
      </c>
      <c r="H111" s="315" t="s">
        <v>1230</v>
      </c>
    </row>
    <row r="112" spans="1:8" ht="28.5" customHeight="1" x14ac:dyDescent="0.25">
      <c r="A112" s="375"/>
      <c r="B112" s="347" t="s">
        <v>1835</v>
      </c>
      <c r="C112" s="345" t="s">
        <v>1836</v>
      </c>
      <c r="D112" s="344">
        <v>6032</v>
      </c>
      <c r="E112" s="344">
        <f t="shared" si="2"/>
        <v>8444.7999999999993</v>
      </c>
      <c r="F112" s="344">
        <f t="shared" si="3"/>
        <v>10133.76</v>
      </c>
      <c r="G112" s="315" t="s">
        <v>1230</v>
      </c>
      <c r="H112" s="315" t="s">
        <v>1230</v>
      </c>
    </row>
    <row r="113" spans="1:8" ht="28.5" customHeight="1" x14ac:dyDescent="0.25">
      <c r="A113" s="375"/>
      <c r="B113" s="347" t="s">
        <v>1837</v>
      </c>
      <c r="C113" s="345" t="s">
        <v>1838</v>
      </c>
      <c r="D113" s="344">
        <v>6032</v>
      </c>
      <c r="E113" s="344">
        <f t="shared" si="2"/>
        <v>8444.7999999999993</v>
      </c>
      <c r="F113" s="344">
        <f t="shared" si="3"/>
        <v>10133.76</v>
      </c>
      <c r="G113" s="315" t="s">
        <v>1230</v>
      </c>
      <c r="H113" s="315" t="s">
        <v>1230</v>
      </c>
    </row>
    <row r="114" spans="1:8" ht="28.5" customHeight="1" x14ac:dyDescent="0.25">
      <c r="A114" s="375"/>
      <c r="B114" s="347" t="s">
        <v>1839</v>
      </c>
      <c r="C114" s="345" t="s">
        <v>1840</v>
      </c>
      <c r="D114" s="344">
        <v>6960</v>
      </c>
      <c r="E114" s="344">
        <f t="shared" si="2"/>
        <v>9744</v>
      </c>
      <c r="F114" s="344">
        <f t="shared" si="3"/>
        <v>11692.8</v>
      </c>
      <c r="G114" s="315" t="s">
        <v>1230</v>
      </c>
      <c r="H114" s="315" t="s">
        <v>1230</v>
      </c>
    </row>
    <row r="115" spans="1:8" ht="28.5" customHeight="1" x14ac:dyDescent="0.25">
      <c r="A115" s="375"/>
      <c r="B115" s="347" t="s">
        <v>1841</v>
      </c>
      <c r="C115" s="345" t="s">
        <v>1842</v>
      </c>
      <c r="D115" s="344">
        <v>4640</v>
      </c>
      <c r="E115" s="344">
        <f t="shared" si="2"/>
        <v>6496</v>
      </c>
      <c r="F115" s="344">
        <f t="shared" si="3"/>
        <v>7795.2</v>
      </c>
      <c r="G115" s="315" t="s">
        <v>1230</v>
      </c>
      <c r="H115" s="315" t="s">
        <v>1230</v>
      </c>
    </row>
    <row r="116" spans="1:8" ht="28.5" customHeight="1" x14ac:dyDescent="0.25">
      <c r="A116" s="375"/>
      <c r="B116" s="347" t="s">
        <v>1843</v>
      </c>
      <c r="C116" s="345" t="s">
        <v>1844</v>
      </c>
      <c r="D116" s="344">
        <v>4640</v>
      </c>
      <c r="E116" s="344">
        <f t="shared" si="2"/>
        <v>6496</v>
      </c>
      <c r="F116" s="344">
        <f t="shared" si="3"/>
        <v>7795.2</v>
      </c>
      <c r="G116" s="315" t="s">
        <v>1230</v>
      </c>
      <c r="H116" s="315" t="s">
        <v>1230</v>
      </c>
    </row>
    <row r="117" spans="1:8" ht="28.5" customHeight="1" x14ac:dyDescent="0.25">
      <c r="A117" s="375"/>
      <c r="B117" s="347" t="s">
        <v>1845</v>
      </c>
      <c r="C117" s="345" t="s">
        <v>1846</v>
      </c>
      <c r="D117" s="344">
        <v>4640</v>
      </c>
      <c r="E117" s="344">
        <f t="shared" si="2"/>
        <v>6496</v>
      </c>
      <c r="F117" s="344">
        <f t="shared" si="3"/>
        <v>7795.2</v>
      </c>
      <c r="G117" s="315" t="s">
        <v>1230</v>
      </c>
      <c r="H117" s="315" t="s">
        <v>1230</v>
      </c>
    </row>
    <row r="118" spans="1:8" ht="28.5" customHeight="1" x14ac:dyDescent="0.25">
      <c r="A118" s="375"/>
      <c r="B118" s="347" t="s">
        <v>1847</v>
      </c>
      <c r="C118" s="345" t="s">
        <v>1848</v>
      </c>
      <c r="D118" s="344">
        <v>4640</v>
      </c>
      <c r="E118" s="344">
        <f t="shared" si="2"/>
        <v>6496</v>
      </c>
      <c r="F118" s="344">
        <f t="shared" si="3"/>
        <v>7795.2</v>
      </c>
      <c r="G118" s="315" t="s">
        <v>1230</v>
      </c>
      <c r="H118" s="315" t="s">
        <v>1230</v>
      </c>
    </row>
    <row r="119" spans="1:8" ht="28.5" customHeight="1" x14ac:dyDescent="0.25">
      <c r="A119" s="375"/>
      <c r="B119" s="347" t="s">
        <v>1849</v>
      </c>
      <c r="C119" s="345" t="s">
        <v>1850</v>
      </c>
      <c r="D119" s="344">
        <v>4640</v>
      </c>
      <c r="E119" s="344">
        <f t="shared" si="2"/>
        <v>6496</v>
      </c>
      <c r="F119" s="344">
        <f t="shared" si="3"/>
        <v>7795.2</v>
      </c>
      <c r="G119" s="315" t="s">
        <v>1230</v>
      </c>
      <c r="H119" s="315" t="s">
        <v>1230</v>
      </c>
    </row>
    <row r="120" spans="1:8" ht="28.5" customHeight="1" x14ac:dyDescent="0.25">
      <c r="A120" s="375"/>
      <c r="B120" s="347" t="s">
        <v>1851</v>
      </c>
      <c r="C120" s="345" t="s">
        <v>1852</v>
      </c>
      <c r="D120" s="344">
        <v>4640</v>
      </c>
      <c r="E120" s="344">
        <f t="shared" si="2"/>
        <v>6496</v>
      </c>
      <c r="F120" s="344">
        <f t="shared" si="3"/>
        <v>7795.2</v>
      </c>
      <c r="G120" s="315" t="s">
        <v>1230</v>
      </c>
      <c r="H120" s="315" t="s">
        <v>1230</v>
      </c>
    </row>
    <row r="121" spans="1:8" ht="28.5" customHeight="1" x14ac:dyDescent="0.25">
      <c r="A121" s="375"/>
      <c r="B121" s="347" t="s">
        <v>1853</v>
      </c>
      <c r="C121" s="345" t="s">
        <v>1854</v>
      </c>
      <c r="D121" s="344">
        <v>6960</v>
      </c>
      <c r="E121" s="344">
        <f t="shared" si="2"/>
        <v>9744</v>
      </c>
      <c r="F121" s="344">
        <f t="shared" si="3"/>
        <v>11692.8</v>
      </c>
      <c r="G121" s="315" t="s">
        <v>1230</v>
      </c>
      <c r="H121" s="315" t="s">
        <v>1230</v>
      </c>
    </row>
    <row r="122" spans="1:8" ht="28.5" customHeight="1" x14ac:dyDescent="0.25">
      <c r="A122" s="375"/>
      <c r="B122" s="347" t="s">
        <v>1855</v>
      </c>
      <c r="C122" s="345" t="s">
        <v>1856</v>
      </c>
      <c r="D122" s="344">
        <v>6960</v>
      </c>
      <c r="E122" s="344">
        <f t="shared" si="2"/>
        <v>9744</v>
      </c>
      <c r="F122" s="344">
        <f t="shared" si="3"/>
        <v>11692.8</v>
      </c>
      <c r="G122" s="315" t="s">
        <v>1230</v>
      </c>
      <c r="H122" s="315" t="s">
        <v>1230</v>
      </c>
    </row>
    <row r="123" spans="1:8" ht="28.5" customHeight="1" x14ac:dyDescent="0.25">
      <c r="A123" s="375"/>
      <c r="B123" s="347" t="s">
        <v>1857</v>
      </c>
      <c r="C123" s="345" t="s">
        <v>1858</v>
      </c>
      <c r="D123" s="344">
        <v>6960</v>
      </c>
      <c r="E123" s="344">
        <f t="shared" si="2"/>
        <v>9744</v>
      </c>
      <c r="F123" s="344">
        <f t="shared" si="3"/>
        <v>11692.8</v>
      </c>
      <c r="G123" s="315" t="s">
        <v>1230</v>
      </c>
      <c r="H123" s="315" t="s">
        <v>1230</v>
      </c>
    </row>
    <row r="124" spans="1:8" s="377" customFormat="1" ht="28.5" customHeight="1" x14ac:dyDescent="0.25">
      <c r="A124" s="376"/>
      <c r="B124" s="347" t="s">
        <v>1859</v>
      </c>
      <c r="C124" s="347" t="s">
        <v>1860</v>
      </c>
      <c r="D124" s="344">
        <v>6960</v>
      </c>
      <c r="E124" s="344">
        <f t="shared" si="2"/>
        <v>9744</v>
      </c>
      <c r="F124" s="344">
        <f t="shared" si="3"/>
        <v>11692.8</v>
      </c>
      <c r="G124" s="330" t="s">
        <v>1230</v>
      </c>
      <c r="H124" s="330" t="s">
        <v>1230</v>
      </c>
    </row>
    <row r="125" spans="1:8" ht="28.5" customHeight="1" x14ac:dyDescent="0.25">
      <c r="A125" s="375"/>
      <c r="B125" s="347" t="s">
        <v>1861</v>
      </c>
      <c r="C125" s="345" t="s">
        <v>1862</v>
      </c>
      <c r="D125" s="344">
        <v>6960</v>
      </c>
      <c r="E125" s="344">
        <f t="shared" si="2"/>
        <v>9744</v>
      </c>
      <c r="F125" s="344">
        <f t="shared" si="3"/>
        <v>11692.8</v>
      </c>
      <c r="G125" s="315" t="s">
        <v>1230</v>
      </c>
      <c r="H125" s="315" t="s">
        <v>1230</v>
      </c>
    </row>
    <row r="126" spans="1:8" ht="28.5" customHeight="1" x14ac:dyDescent="0.25">
      <c r="A126" s="375"/>
      <c r="B126" s="347" t="s">
        <v>1863</v>
      </c>
      <c r="C126" s="345" t="s">
        <v>1864</v>
      </c>
      <c r="D126" s="344">
        <v>4640</v>
      </c>
      <c r="E126" s="344">
        <f t="shared" si="2"/>
        <v>6496</v>
      </c>
      <c r="F126" s="344">
        <f t="shared" si="3"/>
        <v>7795.2</v>
      </c>
      <c r="G126" s="315" t="s">
        <v>1230</v>
      </c>
      <c r="H126" s="315" t="s">
        <v>1230</v>
      </c>
    </row>
    <row r="127" spans="1:8" ht="28.5" customHeight="1" x14ac:dyDescent="0.25">
      <c r="A127" s="375"/>
      <c r="B127" s="347" t="s">
        <v>1865</v>
      </c>
      <c r="C127" s="345" t="s">
        <v>1866</v>
      </c>
      <c r="D127" s="344">
        <v>4640</v>
      </c>
      <c r="E127" s="344">
        <f t="shared" si="2"/>
        <v>6496</v>
      </c>
      <c r="F127" s="344">
        <f t="shared" si="3"/>
        <v>7795.2</v>
      </c>
      <c r="G127" s="315" t="s">
        <v>1230</v>
      </c>
      <c r="H127" s="315" t="s">
        <v>1230</v>
      </c>
    </row>
    <row r="128" spans="1:8" ht="28.5" customHeight="1" x14ac:dyDescent="0.25">
      <c r="A128" s="375"/>
      <c r="B128" s="347" t="s">
        <v>1867</v>
      </c>
      <c r="C128" s="345" t="s">
        <v>1868</v>
      </c>
      <c r="D128" s="344">
        <v>4640</v>
      </c>
      <c r="E128" s="344">
        <f t="shared" si="2"/>
        <v>6496</v>
      </c>
      <c r="F128" s="344">
        <f t="shared" si="3"/>
        <v>7795.2</v>
      </c>
      <c r="G128" s="315" t="s">
        <v>1230</v>
      </c>
      <c r="H128" s="315" t="s">
        <v>1230</v>
      </c>
    </row>
    <row r="129" spans="1:8" ht="28.5" customHeight="1" x14ac:dyDescent="0.25">
      <c r="A129" s="375"/>
      <c r="B129" s="347" t="s">
        <v>1869</v>
      </c>
      <c r="C129" s="345" t="s">
        <v>1870</v>
      </c>
      <c r="D129" s="344">
        <v>4640</v>
      </c>
      <c r="E129" s="344">
        <f t="shared" si="2"/>
        <v>6496</v>
      </c>
      <c r="F129" s="344">
        <f t="shared" si="3"/>
        <v>7795.2</v>
      </c>
      <c r="G129" s="315" t="s">
        <v>1230</v>
      </c>
      <c r="H129" s="315" t="s">
        <v>1230</v>
      </c>
    </row>
    <row r="130" spans="1:8" ht="28.5" customHeight="1" x14ac:dyDescent="0.25">
      <c r="A130" s="375"/>
      <c r="B130" s="347" t="s">
        <v>1871</v>
      </c>
      <c r="C130" s="345" t="s">
        <v>1872</v>
      </c>
      <c r="D130" s="344">
        <v>4640</v>
      </c>
      <c r="E130" s="344">
        <f t="shared" si="2"/>
        <v>6496</v>
      </c>
      <c r="F130" s="344">
        <f t="shared" si="3"/>
        <v>7795.2</v>
      </c>
      <c r="G130" s="315" t="s">
        <v>1230</v>
      </c>
      <c r="H130" s="315" t="s">
        <v>1230</v>
      </c>
    </row>
    <row r="131" spans="1:8" ht="28.5" customHeight="1" x14ac:dyDescent="0.25">
      <c r="A131" s="375"/>
      <c r="B131" s="347" t="s">
        <v>1873</v>
      </c>
      <c r="C131" s="345" t="s">
        <v>1874</v>
      </c>
      <c r="D131" s="344">
        <v>4640</v>
      </c>
      <c r="E131" s="344">
        <f t="shared" si="2"/>
        <v>6496</v>
      </c>
      <c r="F131" s="344">
        <f t="shared" si="3"/>
        <v>7795.2</v>
      </c>
      <c r="G131" s="315" t="s">
        <v>1230</v>
      </c>
      <c r="H131" s="315" t="s">
        <v>1230</v>
      </c>
    </row>
    <row r="132" spans="1:8" ht="28.5" customHeight="1" x14ac:dyDescent="0.25">
      <c r="A132" s="375"/>
      <c r="B132" s="347" t="s">
        <v>1875</v>
      </c>
      <c r="C132" s="345" t="s">
        <v>1876</v>
      </c>
      <c r="D132" s="344">
        <v>4640</v>
      </c>
      <c r="E132" s="344">
        <f t="shared" si="2"/>
        <v>6496</v>
      </c>
      <c r="F132" s="344">
        <f t="shared" si="3"/>
        <v>7795.2</v>
      </c>
      <c r="G132" s="315" t="s">
        <v>1230</v>
      </c>
      <c r="H132" s="315" t="s">
        <v>1230</v>
      </c>
    </row>
    <row r="133" spans="1:8" ht="28.5" customHeight="1" x14ac:dyDescent="0.25">
      <c r="A133" s="342"/>
      <c r="B133" s="347" t="s">
        <v>1877</v>
      </c>
      <c r="C133" s="345" t="s">
        <v>1878</v>
      </c>
      <c r="D133" s="344">
        <v>4640</v>
      </c>
      <c r="E133" s="344">
        <f t="shared" si="2"/>
        <v>6496</v>
      </c>
      <c r="F133" s="344">
        <f t="shared" si="3"/>
        <v>7795.2</v>
      </c>
      <c r="G133" s="315" t="s">
        <v>1230</v>
      </c>
      <c r="H133" s="315" t="s">
        <v>1230</v>
      </c>
    </row>
    <row r="134" spans="1:8" ht="28.5" customHeight="1" x14ac:dyDescent="0.25">
      <c r="A134" s="342"/>
      <c r="B134" s="347" t="s">
        <v>1879</v>
      </c>
      <c r="C134" s="345" t="s">
        <v>1880</v>
      </c>
      <c r="D134" s="344">
        <v>4640</v>
      </c>
      <c r="E134" s="344">
        <f t="shared" si="2"/>
        <v>6496</v>
      </c>
      <c r="F134" s="344">
        <f t="shared" si="3"/>
        <v>7795.2</v>
      </c>
      <c r="G134" s="315" t="s">
        <v>1230</v>
      </c>
      <c r="H134" s="315" t="s">
        <v>1230</v>
      </c>
    </row>
    <row r="135" spans="1:8" ht="28.5" customHeight="1" x14ac:dyDescent="0.25">
      <c r="A135" s="342"/>
      <c r="B135" s="347" t="s">
        <v>1881</v>
      </c>
      <c r="C135" s="345" t="s">
        <v>1882</v>
      </c>
      <c r="D135" s="344">
        <v>4640</v>
      </c>
      <c r="E135" s="344">
        <f t="shared" si="2"/>
        <v>6496</v>
      </c>
      <c r="F135" s="344">
        <f t="shared" si="3"/>
        <v>7795.2</v>
      </c>
      <c r="G135" s="315" t="s">
        <v>1230</v>
      </c>
      <c r="H135" s="315" t="s">
        <v>1230</v>
      </c>
    </row>
    <row r="136" spans="1:8" ht="28.5" customHeight="1" x14ac:dyDescent="0.25">
      <c r="A136" s="342"/>
      <c r="B136" s="347" t="s">
        <v>1883</v>
      </c>
      <c r="C136" s="345" t="s">
        <v>1884</v>
      </c>
      <c r="D136" s="344">
        <v>4640</v>
      </c>
      <c r="E136" s="344">
        <f t="shared" si="2"/>
        <v>6496</v>
      </c>
      <c r="F136" s="344">
        <f t="shared" si="3"/>
        <v>7795.2</v>
      </c>
      <c r="G136" s="315" t="s">
        <v>1230</v>
      </c>
      <c r="H136" s="315" t="s">
        <v>1230</v>
      </c>
    </row>
    <row r="137" spans="1:8" ht="28.5" customHeight="1" x14ac:dyDescent="0.25">
      <c r="A137" s="342"/>
      <c r="B137" s="347" t="s">
        <v>1885</v>
      </c>
      <c r="C137" s="345" t="s">
        <v>1886</v>
      </c>
      <c r="D137" s="344">
        <v>4640</v>
      </c>
      <c r="E137" s="344">
        <f t="shared" si="2"/>
        <v>6496</v>
      </c>
      <c r="F137" s="344">
        <f t="shared" si="3"/>
        <v>7795.2</v>
      </c>
      <c r="G137" s="315" t="s">
        <v>1230</v>
      </c>
      <c r="H137" s="315" t="s">
        <v>1230</v>
      </c>
    </row>
    <row r="138" spans="1:8" ht="28.5" customHeight="1" x14ac:dyDescent="0.25">
      <c r="A138" s="342"/>
      <c r="B138" s="347" t="s">
        <v>1887</v>
      </c>
      <c r="C138" s="345" t="s">
        <v>1888</v>
      </c>
      <c r="D138" s="344">
        <v>4640</v>
      </c>
      <c r="E138" s="344">
        <f t="shared" si="2"/>
        <v>6496</v>
      </c>
      <c r="F138" s="344">
        <f t="shared" si="3"/>
        <v>7795.2</v>
      </c>
      <c r="G138" s="315" t="s">
        <v>1230</v>
      </c>
      <c r="H138" s="315" t="s">
        <v>1230</v>
      </c>
    </row>
    <row r="139" spans="1:8" ht="28.5" customHeight="1" x14ac:dyDescent="0.25">
      <c r="A139" s="342"/>
      <c r="B139" s="347" t="s">
        <v>1889</v>
      </c>
      <c r="C139" s="345" t="s">
        <v>1890</v>
      </c>
      <c r="D139" s="344">
        <v>4640</v>
      </c>
      <c r="E139" s="344">
        <f t="shared" si="2"/>
        <v>6496</v>
      </c>
      <c r="F139" s="344">
        <f t="shared" si="3"/>
        <v>7795.2</v>
      </c>
      <c r="G139" s="315" t="s">
        <v>1230</v>
      </c>
      <c r="H139" s="315" t="s">
        <v>1230</v>
      </c>
    </row>
    <row r="140" spans="1:8" ht="28.5" customHeight="1" x14ac:dyDescent="0.25">
      <c r="A140" s="342"/>
      <c r="B140" s="347" t="s">
        <v>1891</v>
      </c>
      <c r="C140" s="345" t="s">
        <v>1892</v>
      </c>
      <c r="D140" s="344">
        <v>4640</v>
      </c>
      <c r="E140" s="344">
        <f t="shared" si="2"/>
        <v>6496</v>
      </c>
      <c r="F140" s="344">
        <f t="shared" si="3"/>
        <v>7795.2</v>
      </c>
      <c r="G140" s="315" t="s">
        <v>1230</v>
      </c>
      <c r="H140" s="315" t="s">
        <v>1230</v>
      </c>
    </row>
    <row r="141" spans="1:8" ht="28.5" customHeight="1" x14ac:dyDescent="0.25">
      <c r="A141" s="342"/>
      <c r="B141" s="347" t="s">
        <v>1893</v>
      </c>
      <c r="C141" s="345" t="s">
        <v>1894</v>
      </c>
      <c r="D141" s="344">
        <v>4640</v>
      </c>
      <c r="E141" s="344">
        <f t="shared" si="2"/>
        <v>6496</v>
      </c>
      <c r="F141" s="344">
        <f t="shared" ref="F141:F153" si="4">ROUND(D141*1.68,2)</f>
        <v>7795.2</v>
      </c>
      <c r="G141" s="315" t="s">
        <v>1230</v>
      </c>
      <c r="H141" s="315" t="s">
        <v>1230</v>
      </c>
    </row>
    <row r="142" spans="1:8" ht="28.5" customHeight="1" x14ac:dyDescent="0.25">
      <c r="A142" s="342"/>
      <c r="B142" s="347" t="s">
        <v>1895</v>
      </c>
      <c r="C142" s="345" t="s">
        <v>1896</v>
      </c>
      <c r="D142" s="344">
        <v>4640</v>
      </c>
      <c r="E142" s="344">
        <f t="shared" ref="E142:E153" si="5">ROUND(D142*1.4,2)</f>
        <v>6496</v>
      </c>
      <c r="F142" s="344">
        <f t="shared" si="4"/>
        <v>7795.2</v>
      </c>
      <c r="G142" s="315" t="s">
        <v>1230</v>
      </c>
      <c r="H142" s="315" t="s">
        <v>1230</v>
      </c>
    </row>
    <row r="143" spans="1:8" ht="28.5" customHeight="1" x14ac:dyDescent="0.25">
      <c r="A143" s="342"/>
      <c r="B143" s="347" t="s">
        <v>1897</v>
      </c>
      <c r="C143" s="345" t="s">
        <v>1898</v>
      </c>
      <c r="D143" s="344">
        <v>4640</v>
      </c>
      <c r="E143" s="344">
        <f t="shared" si="5"/>
        <v>6496</v>
      </c>
      <c r="F143" s="344">
        <f t="shared" si="4"/>
        <v>7795.2</v>
      </c>
      <c r="G143" s="315" t="s">
        <v>1230</v>
      </c>
      <c r="H143" s="315" t="s">
        <v>1230</v>
      </c>
    </row>
    <row r="144" spans="1:8" ht="28.5" customHeight="1" x14ac:dyDescent="0.25">
      <c r="A144" s="342"/>
      <c r="B144" s="347" t="s">
        <v>1899</v>
      </c>
      <c r="C144" s="345" t="s">
        <v>1900</v>
      </c>
      <c r="D144" s="344">
        <v>4640</v>
      </c>
      <c r="E144" s="344">
        <f t="shared" si="5"/>
        <v>6496</v>
      </c>
      <c r="F144" s="344">
        <f t="shared" si="4"/>
        <v>7795.2</v>
      </c>
      <c r="G144" s="315" t="s">
        <v>1230</v>
      </c>
      <c r="H144" s="315" t="s">
        <v>1230</v>
      </c>
    </row>
    <row r="145" spans="1:8" ht="28.5" customHeight="1" x14ac:dyDescent="0.25">
      <c r="A145" s="342"/>
      <c r="B145" s="347" t="s">
        <v>1901</v>
      </c>
      <c r="C145" s="345" t="s">
        <v>1902</v>
      </c>
      <c r="D145" s="344">
        <v>4640</v>
      </c>
      <c r="E145" s="344">
        <f t="shared" si="5"/>
        <v>6496</v>
      </c>
      <c r="F145" s="344">
        <f t="shared" si="4"/>
        <v>7795.2</v>
      </c>
      <c r="G145" s="315" t="s">
        <v>1230</v>
      </c>
      <c r="H145" s="315" t="s">
        <v>1230</v>
      </c>
    </row>
    <row r="146" spans="1:8" ht="28.5" customHeight="1" x14ac:dyDescent="0.25">
      <c r="A146" s="342"/>
      <c r="B146" s="347" t="s">
        <v>1903</v>
      </c>
      <c r="C146" s="345" t="s">
        <v>1904</v>
      </c>
      <c r="D146" s="344">
        <v>4640</v>
      </c>
      <c r="E146" s="344">
        <f t="shared" si="5"/>
        <v>6496</v>
      </c>
      <c r="F146" s="344">
        <f t="shared" si="4"/>
        <v>7795.2</v>
      </c>
      <c r="G146" s="315" t="s">
        <v>1230</v>
      </c>
      <c r="H146" s="315" t="s">
        <v>1230</v>
      </c>
    </row>
    <row r="147" spans="1:8" ht="28.5" customHeight="1" x14ac:dyDescent="0.25">
      <c r="A147" s="342"/>
      <c r="B147" s="347" t="s">
        <v>1905</v>
      </c>
      <c r="C147" s="345" t="s">
        <v>1906</v>
      </c>
      <c r="D147" s="344">
        <v>4640</v>
      </c>
      <c r="E147" s="344">
        <f t="shared" si="5"/>
        <v>6496</v>
      </c>
      <c r="F147" s="344">
        <f t="shared" si="4"/>
        <v>7795.2</v>
      </c>
      <c r="G147" s="315" t="s">
        <v>1230</v>
      </c>
      <c r="H147" s="315" t="s">
        <v>1230</v>
      </c>
    </row>
    <row r="148" spans="1:8" ht="28.5" customHeight="1" x14ac:dyDescent="0.25">
      <c r="A148" s="342"/>
      <c r="B148" s="347" t="s">
        <v>1907</v>
      </c>
      <c r="C148" s="345" t="s">
        <v>1908</v>
      </c>
      <c r="D148" s="344">
        <v>4640</v>
      </c>
      <c r="E148" s="344">
        <f t="shared" si="5"/>
        <v>6496</v>
      </c>
      <c r="F148" s="344">
        <f t="shared" si="4"/>
        <v>7795.2</v>
      </c>
      <c r="G148" s="315" t="s">
        <v>1230</v>
      </c>
      <c r="H148" s="315" t="s">
        <v>1230</v>
      </c>
    </row>
    <row r="149" spans="1:8" ht="28.5" customHeight="1" x14ac:dyDescent="0.25">
      <c r="A149" s="342"/>
      <c r="B149" s="347" t="s">
        <v>1909</v>
      </c>
      <c r="C149" s="345" t="s">
        <v>1910</v>
      </c>
      <c r="D149" s="344">
        <v>4640</v>
      </c>
      <c r="E149" s="344">
        <f t="shared" si="5"/>
        <v>6496</v>
      </c>
      <c r="F149" s="344">
        <f t="shared" si="4"/>
        <v>7795.2</v>
      </c>
      <c r="G149" s="315" t="s">
        <v>1230</v>
      </c>
      <c r="H149" s="315" t="s">
        <v>1230</v>
      </c>
    </row>
    <row r="150" spans="1:8" ht="28.5" customHeight="1" x14ac:dyDescent="0.25">
      <c r="A150" s="342"/>
      <c r="B150" s="347" t="s">
        <v>1911</v>
      </c>
      <c r="C150" s="345" t="s">
        <v>1912</v>
      </c>
      <c r="D150" s="344">
        <v>4640</v>
      </c>
      <c r="E150" s="344">
        <f t="shared" si="5"/>
        <v>6496</v>
      </c>
      <c r="F150" s="344">
        <f t="shared" si="4"/>
        <v>7795.2</v>
      </c>
      <c r="G150" s="315" t="s">
        <v>1230</v>
      </c>
      <c r="H150" s="315" t="s">
        <v>1230</v>
      </c>
    </row>
    <row r="151" spans="1:8" ht="28.5" customHeight="1" x14ac:dyDescent="0.25">
      <c r="A151" s="342"/>
      <c r="B151" s="347" t="s">
        <v>1913</v>
      </c>
      <c r="C151" s="345" t="s">
        <v>1914</v>
      </c>
      <c r="D151" s="344">
        <v>4640</v>
      </c>
      <c r="E151" s="344">
        <f t="shared" si="5"/>
        <v>6496</v>
      </c>
      <c r="F151" s="344">
        <f t="shared" si="4"/>
        <v>7795.2</v>
      </c>
      <c r="G151" s="315" t="s">
        <v>1230</v>
      </c>
      <c r="H151" s="315" t="s">
        <v>1230</v>
      </c>
    </row>
    <row r="152" spans="1:8" ht="28.5" customHeight="1" x14ac:dyDescent="0.25">
      <c r="A152" s="342"/>
      <c r="B152" s="347" t="s">
        <v>1915</v>
      </c>
      <c r="C152" s="345" t="s">
        <v>1916</v>
      </c>
      <c r="D152" s="344">
        <v>4640</v>
      </c>
      <c r="E152" s="344">
        <f t="shared" si="5"/>
        <v>6496</v>
      </c>
      <c r="F152" s="344">
        <f t="shared" si="4"/>
        <v>7795.2</v>
      </c>
      <c r="G152" s="315" t="s">
        <v>1230</v>
      </c>
      <c r="H152" s="315" t="s">
        <v>1230</v>
      </c>
    </row>
    <row r="153" spans="1:8" ht="28.5" customHeight="1" x14ac:dyDescent="0.25">
      <c r="A153" s="342"/>
      <c r="B153" s="347" t="s">
        <v>1917</v>
      </c>
      <c r="C153" s="345" t="s">
        <v>1918</v>
      </c>
      <c r="D153" s="344">
        <v>4640</v>
      </c>
      <c r="E153" s="344">
        <f t="shared" si="5"/>
        <v>6496</v>
      </c>
      <c r="F153" s="344">
        <f t="shared" si="4"/>
        <v>7795.2</v>
      </c>
      <c r="G153" s="315" t="s">
        <v>1230</v>
      </c>
      <c r="H153" s="315" t="s">
        <v>1230</v>
      </c>
    </row>
  </sheetData>
  <mergeCells count="9">
    <mergeCell ref="D6:D7"/>
    <mergeCell ref="A8:D8"/>
    <mergeCell ref="E6:H7"/>
    <mergeCell ref="F1:H1"/>
    <mergeCell ref="F2:H2"/>
    <mergeCell ref="B3:H3"/>
    <mergeCell ref="A6:A7"/>
    <mergeCell ref="B6:B7"/>
    <mergeCell ref="C6:C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1C81E-C39D-444B-B1DF-0A9FAF390C6C}">
  <dimension ref="A1:P28"/>
  <sheetViews>
    <sheetView workbookViewId="0">
      <selection activeCell="H31" sqref="H31"/>
    </sheetView>
  </sheetViews>
  <sheetFormatPr defaultColWidth="9.140625" defaultRowHeight="18.75" x14ac:dyDescent="0.25"/>
  <cols>
    <col min="1" max="1" width="5.28515625" style="337" customWidth="1"/>
    <col min="2" max="2" width="48.5703125" style="338" customWidth="1"/>
    <col min="3" max="3" width="11.85546875" style="339" hidden="1" customWidth="1"/>
    <col min="4" max="4" width="12.42578125" style="337" hidden="1" customWidth="1"/>
    <col min="5" max="5" width="27.140625" style="337" customWidth="1"/>
    <col min="6" max="7" width="12.42578125" style="337" hidden="1" customWidth="1"/>
    <col min="8" max="16384" width="9.140625" style="337"/>
  </cols>
  <sheetData>
    <row r="1" spans="1:16" x14ac:dyDescent="0.25">
      <c r="E1" s="523" t="s">
        <v>1632</v>
      </c>
      <c r="F1" s="523"/>
      <c r="G1" s="523"/>
    </row>
    <row r="2" spans="1:16" s="340" customFormat="1" x14ac:dyDescent="0.3">
      <c r="B2" s="341"/>
      <c r="C2" s="341"/>
      <c r="D2" s="341"/>
      <c r="E2" s="520"/>
      <c r="F2" s="520"/>
      <c r="G2" s="520"/>
      <c r="H2" s="341"/>
      <c r="I2" s="341"/>
      <c r="J2" s="341"/>
    </row>
    <row r="3" spans="1:16" s="340" customFormat="1" x14ac:dyDescent="0.3">
      <c r="B3" s="524" t="s">
        <v>1609</v>
      </c>
      <c r="C3" s="524"/>
      <c r="D3" s="524"/>
      <c r="E3" s="524"/>
      <c r="F3" s="524"/>
      <c r="G3" s="524"/>
      <c r="I3" s="341"/>
      <c r="J3" s="341"/>
      <c r="K3" s="341"/>
      <c r="L3" s="341"/>
    </row>
    <row r="4" spans="1:16" s="340" customFormat="1" x14ac:dyDescent="0.3">
      <c r="B4" s="355"/>
      <c r="C4" s="355"/>
      <c r="D4" s="355"/>
      <c r="E4" s="355"/>
      <c r="F4" s="355"/>
      <c r="G4" s="355"/>
      <c r="I4" s="341"/>
      <c r="J4" s="341"/>
      <c r="K4" s="341"/>
      <c r="L4" s="341"/>
    </row>
    <row r="5" spans="1:16" ht="18.75" customHeight="1" x14ac:dyDescent="0.25">
      <c r="A5" s="525" t="s">
        <v>1610</v>
      </c>
      <c r="B5" s="527" t="s">
        <v>1251</v>
      </c>
      <c r="C5" s="525" t="s">
        <v>1219</v>
      </c>
      <c r="D5" s="365" t="s">
        <v>1252</v>
      </c>
      <c r="E5" s="529" t="s">
        <v>874</v>
      </c>
      <c r="F5" s="366"/>
      <c r="G5" s="367"/>
    </row>
    <row r="6" spans="1:16" ht="30" customHeight="1" thickBot="1" x14ac:dyDescent="0.3">
      <c r="A6" s="526"/>
      <c r="B6" s="528"/>
      <c r="C6" s="526"/>
      <c r="D6" s="368"/>
      <c r="E6" s="530"/>
      <c r="F6" s="369"/>
      <c r="G6" s="370"/>
    </row>
    <row r="7" spans="1:16" s="125" customFormat="1" ht="16.5" hidden="1" thickBot="1" x14ac:dyDescent="0.3">
      <c r="A7" s="357"/>
      <c r="B7" s="358"/>
      <c r="C7" s="359"/>
      <c r="D7" s="360" t="s">
        <v>1223</v>
      </c>
      <c r="E7" s="360" t="s">
        <v>1224</v>
      </c>
      <c r="F7" s="360" t="s">
        <v>1225</v>
      </c>
      <c r="G7" s="361" t="s">
        <v>1226</v>
      </c>
      <c r="H7" s="299"/>
      <c r="I7" s="362"/>
      <c r="J7" s="299"/>
      <c r="K7" s="299"/>
      <c r="L7" s="299"/>
      <c r="M7" s="299"/>
      <c r="N7" s="299"/>
      <c r="O7" s="299"/>
      <c r="P7" s="299"/>
    </row>
    <row r="8" spans="1:16" ht="63" hidden="1" x14ac:dyDescent="0.25">
      <c r="A8" s="342">
        <v>1</v>
      </c>
      <c r="B8" s="343" t="s">
        <v>1611</v>
      </c>
      <c r="C8" s="344"/>
      <c r="D8" s="344"/>
      <c r="E8" s="344"/>
      <c r="F8" s="315"/>
      <c r="G8" s="315"/>
    </row>
    <row r="9" spans="1:16" ht="30" hidden="1" x14ac:dyDescent="0.25">
      <c r="A9" s="342"/>
      <c r="B9" s="363" t="s">
        <v>1612</v>
      </c>
      <c r="C9" s="344">
        <v>3956.38</v>
      </c>
      <c r="D9" s="344">
        <f t="shared" ref="D9:D18" si="0">ROUND(C9*1.4,2)</f>
        <v>5538.93</v>
      </c>
      <c r="E9" s="344">
        <f t="shared" ref="E9:E18" si="1">ROUND(C9*1.68,2)</f>
        <v>6646.72</v>
      </c>
      <c r="F9" s="315" t="s">
        <v>1230</v>
      </c>
      <c r="G9" s="315" t="s">
        <v>1230</v>
      </c>
    </row>
    <row r="10" spans="1:16" ht="45" hidden="1" x14ac:dyDescent="0.25">
      <c r="A10" s="342"/>
      <c r="B10" s="363" t="s">
        <v>1613</v>
      </c>
      <c r="C10" s="344">
        <v>5571.7</v>
      </c>
      <c r="D10" s="344">
        <f t="shared" si="0"/>
        <v>7800.38</v>
      </c>
      <c r="E10" s="344">
        <f t="shared" si="1"/>
        <v>9360.4599999999991</v>
      </c>
      <c r="F10" s="315" t="s">
        <v>1230</v>
      </c>
      <c r="G10" s="315" t="s">
        <v>1230</v>
      </c>
    </row>
    <row r="11" spans="1:16" ht="45" hidden="1" x14ac:dyDescent="0.25">
      <c r="A11" s="342"/>
      <c r="B11" s="363" t="s">
        <v>1614</v>
      </c>
      <c r="C11" s="344">
        <v>5679.1</v>
      </c>
      <c r="D11" s="344">
        <f t="shared" si="0"/>
        <v>7950.74</v>
      </c>
      <c r="E11" s="344">
        <f t="shared" si="1"/>
        <v>9540.89</v>
      </c>
      <c r="F11" s="315"/>
      <c r="G11" s="315"/>
    </row>
    <row r="12" spans="1:16" ht="45" hidden="1" x14ac:dyDescent="0.25">
      <c r="A12" s="342"/>
      <c r="B12" s="363" t="s">
        <v>1615</v>
      </c>
      <c r="C12" s="344">
        <v>8629.43</v>
      </c>
      <c r="D12" s="344">
        <f t="shared" si="0"/>
        <v>12081.2</v>
      </c>
      <c r="E12" s="344">
        <f t="shared" si="1"/>
        <v>14497.44</v>
      </c>
      <c r="F12" s="315" t="s">
        <v>1230</v>
      </c>
      <c r="G12" s="315" t="s">
        <v>1230</v>
      </c>
    </row>
    <row r="13" spans="1:16" hidden="1" x14ac:dyDescent="0.25">
      <c r="A13" s="342"/>
      <c r="B13" s="363" t="s">
        <v>1616</v>
      </c>
      <c r="C13" s="344">
        <v>14007.67</v>
      </c>
      <c r="D13" s="344">
        <f t="shared" si="0"/>
        <v>19610.740000000002</v>
      </c>
      <c r="E13" s="344">
        <f t="shared" si="1"/>
        <v>23532.89</v>
      </c>
      <c r="F13" s="315" t="s">
        <v>1230</v>
      </c>
      <c r="G13" s="315" t="s">
        <v>1230</v>
      </c>
    </row>
    <row r="14" spans="1:16" ht="45" hidden="1" x14ac:dyDescent="0.25">
      <c r="A14" s="342"/>
      <c r="B14" s="363" t="s">
        <v>1617</v>
      </c>
      <c r="C14" s="344">
        <v>7099.68</v>
      </c>
      <c r="D14" s="344">
        <f t="shared" si="0"/>
        <v>9939.5499999999993</v>
      </c>
      <c r="E14" s="344">
        <f t="shared" si="1"/>
        <v>11927.46</v>
      </c>
      <c r="F14" s="315" t="s">
        <v>1230</v>
      </c>
      <c r="G14" s="315" t="s">
        <v>1230</v>
      </c>
    </row>
    <row r="15" spans="1:16" ht="45" hidden="1" x14ac:dyDescent="0.25">
      <c r="A15" s="342"/>
      <c r="B15" s="363" t="s">
        <v>1618</v>
      </c>
      <c r="C15" s="344">
        <v>10414.290000000001</v>
      </c>
      <c r="D15" s="344">
        <f t="shared" si="0"/>
        <v>14580.01</v>
      </c>
      <c r="E15" s="344">
        <f t="shared" si="1"/>
        <v>17496.009999999998</v>
      </c>
      <c r="F15" s="315" t="s">
        <v>1230</v>
      </c>
      <c r="G15" s="315" t="s">
        <v>1230</v>
      </c>
    </row>
    <row r="16" spans="1:16" ht="45" hidden="1" x14ac:dyDescent="0.25">
      <c r="A16" s="342"/>
      <c r="B16" s="363" t="s">
        <v>1619</v>
      </c>
      <c r="C16" s="344">
        <v>10351.5</v>
      </c>
      <c r="D16" s="344">
        <f t="shared" si="0"/>
        <v>14492.1</v>
      </c>
      <c r="E16" s="344">
        <f t="shared" si="1"/>
        <v>17390.52</v>
      </c>
      <c r="F16" s="315" t="s">
        <v>1230</v>
      </c>
      <c r="G16" s="315" t="s">
        <v>1230</v>
      </c>
    </row>
    <row r="17" spans="1:7" ht="30" hidden="1" x14ac:dyDescent="0.25">
      <c r="A17" s="342"/>
      <c r="B17" s="363" t="s">
        <v>1620</v>
      </c>
      <c r="C17" s="364">
        <v>11690.99</v>
      </c>
      <c r="D17" s="344">
        <f t="shared" si="0"/>
        <v>16367.39</v>
      </c>
      <c r="E17" s="344">
        <f t="shared" si="1"/>
        <v>19640.86</v>
      </c>
      <c r="F17" s="315" t="s">
        <v>1230</v>
      </c>
      <c r="G17" s="315" t="s">
        <v>1230</v>
      </c>
    </row>
    <row r="18" spans="1:7" ht="45" hidden="1" x14ac:dyDescent="0.25">
      <c r="A18" s="342"/>
      <c r="B18" s="363" t="s">
        <v>1621</v>
      </c>
      <c r="C18" s="364">
        <v>7630</v>
      </c>
      <c r="D18" s="344">
        <f t="shared" si="0"/>
        <v>10682</v>
      </c>
      <c r="E18" s="344">
        <f t="shared" si="1"/>
        <v>12818.4</v>
      </c>
      <c r="F18" s="315" t="s">
        <v>1230</v>
      </c>
      <c r="G18" s="315" t="s">
        <v>1230</v>
      </c>
    </row>
    <row r="19" spans="1:7" ht="78.75" hidden="1" x14ac:dyDescent="0.25">
      <c r="A19" s="342">
        <v>2</v>
      </c>
      <c r="B19" s="343" t="s">
        <v>1622</v>
      </c>
      <c r="C19" s="344"/>
      <c r="D19" s="344"/>
      <c r="E19" s="344"/>
      <c r="F19" s="315"/>
      <c r="G19" s="315"/>
    </row>
    <row r="20" spans="1:7" ht="47.25" hidden="1" x14ac:dyDescent="0.25">
      <c r="A20" s="342"/>
      <c r="B20" s="314" t="s">
        <v>1623</v>
      </c>
      <c r="C20" s="344">
        <v>788</v>
      </c>
      <c r="D20" s="344">
        <f t="shared" ref="D20:D25" si="2">ROUND(C20*1.4,2)</f>
        <v>1103.2</v>
      </c>
      <c r="E20" s="344">
        <f t="shared" ref="E20:E25" si="3">ROUND(C20*1.68,2)</f>
        <v>1323.84</v>
      </c>
      <c r="F20" s="315">
        <f t="shared" ref="F20:F25" si="4">ROUND(C20*2.23,2)</f>
        <v>1757.24</v>
      </c>
      <c r="G20" s="315">
        <f t="shared" ref="G20:G25" si="5">ROUND(C20*2.57,2)</f>
        <v>2025.16</v>
      </c>
    </row>
    <row r="21" spans="1:7" ht="47.25" hidden="1" x14ac:dyDescent="0.25">
      <c r="A21" s="342"/>
      <c r="B21" s="314" t="s">
        <v>1624</v>
      </c>
      <c r="C21" s="344">
        <v>866</v>
      </c>
      <c r="D21" s="344">
        <f t="shared" si="2"/>
        <v>1212.4000000000001</v>
      </c>
      <c r="E21" s="344">
        <f t="shared" si="3"/>
        <v>1454.88</v>
      </c>
      <c r="F21" s="315">
        <f t="shared" si="4"/>
        <v>1931.18</v>
      </c>
      <c r="G21" s="315">
        <f t="shared" si="5"/>
        <v>2225.62</v>
      </c>
    </row>
    <row r="22" spans="1:7" ht="47.25" hidden="1" x14ac:dyDescent="0.25">
      <c r="A22" s="342"/>
      <c r="B22" s="314" t="s">
        <v>1625</v>
      </c>
      <c r="C22" s="344">
        <v>1507.6</v>
      </c>
      <c r="D22" s="344">
        <f t="shared" si="2"/>
        <v>2110.64</v>
      </c>
      <c r="E22" s="344">
        <f t="shared" si="3"/>
        <v>2532.77</v>
      </c>
      <c r="F22" s="315">
        <f t="shared" si="4"/>
        <v>3361.95</v>
      </c>
      <c r="G22" s="315">
        <f t="shared" si="5"/>
        <v>3874.53</v>
      </c>
    </row>
    <row r="23" spans="1:7" ht="47.25" hidden="1" x14ac:dyDescent="0.25">
      <c r="A23" s="342"/>
      <c r="B23" s="314" t="s">
        <v>1626</v>
      </c>
      <c r="C23" s="344">
        <v>1744.2</v>
      </c>
      <c r="D23" s="344">
        <f t="shared" si="2"/>
        <v>2441.88</v>
      </c>
      <c r="E23" s="344">
        <f t="shared" si="3"/>
        <v>2930.26</v>
      </c>
      <c r="F23" s="315">
        <f t="shared" si="4"/>
        <v>3889.57</v>
      </c>
      <c r="G23" s="315">
        <f t="shared" si="5"/>
        <v>4482.59</v>
      </c>
    </row>
    <row r="24" spans="1:7" ht="47.25" hidden="1" x14ac:dyDescent="0.25">
      <c r="A24" s="342"/>
      <c r="B24" s="314" t="s">
        <v>1627</v>
      </c>
      <c r="C24" s="344">
        <v>2130</v>
      </c>
      <c r="D24" s="344">
        <f t="shared" si="2"/>
        <v>2982</v>
      </c>
      <c r="E24" s="344">
        <f t="shared" si="3"/>
        <v>3578.4</v>
      </c>
      <c r="F24" s="315">
        <f t="shared" si="4"/>
        <v>4749.8999999999996</v>
      </c>
      <c r="G24" s="315">
        <f t="shared" si="5"/>
        <v>5474.1</v>
      </c>
    </row>
    <row r="25" spans="1:7" ht="63" hidden="1" x14ac:dyDescent="0.25">
      <c r="A25" s="342"/>
      <c r="B25" s="314" t="s">
        <v>1628</v>
      </c>
      <c r="C25" s="344">
        <v>6584.25</v>
      </c>
      <c r="D25" s="344">
        <f t="shared" si="2"/>
        <v>9217.9500000000007</v>
      </c>
      <c r="E25" s="344">
        <f t="shared" si="3"/>
        <v>11061.54</v>
      </c>
      <c r="F25" s="315">
        <f t="shared" si="4"/>
        <v>14682.88</v>
      </c>
      <c r="G25" s="315">
        <f t="shared" si="5"/>
        <v>16921.52</v>
      </c>
    </row>
    <row r="26" spans="1:7" ht="31.5" x14ac:dyDescent="0.25">
      <c r="A26" s="342">
        <v>3</v>
      </c>
      <c r="B26" s="343" t="s">
        <v>1629</v>
      </c>
      <c r="C26" s="344"/>
      <c r="D26" s="344"/>
      <c r="E26" s="344"/>
      <c r="F26" s="315"/>
      <c r="G26" s="315"/>
    </row>
    <row r="27" spans="1:7" ht="45" x14ac:dyDescent="0.25">
      <c r="A27" s="342"/>
      <c r="B27" s="363" t="s">
        <v>1630</v>
      </c>
      <c r="C27" s="344">
        <v>638</v>
      </c>
      <c r="D27" s="344">
        <f t="shared" ref="D27:D28" si="6">ROUND(C27*1.4,2)</f>
        <v>893.2</v>
      </c>
      <c r="E27" s="344">
        <f t="shared" ref="E27:E28" si="7">ROUND(C27*1.68,2)</f>
        <v>1071.8399999999999</v>
      </c>
      <c r="F27" s="315">
        <f t="shared" ref="F27:F28" si="8">ROUND(C27*2.23,2)</f>
        <v>1422.74</v>
      </c>
      <c r="G27" s="315">
        <f t="shared" ref="G27:G28" si="9">ROUND(C27*2.57,2)</f>
        <v>1639.66</v>
      </c>
    </row>
    <row r="28" spans="1:7" ht="49.5" customHeight="1" x14ac:dyDescent="0.25">
      <c r="A28" s="342"/>
      <c r="B28" s="363" t="s">
        <v>1631</v>
      </c>
      <c r="C28" s="344">
        <v>119.84</v>
      </c>
      <c r="D28" s="344">
        <f t="shared" si="6"/>
        <v>167.78</v>
      </c>
      <c r="E28" s="344">
        <f t="shared" si="7"/>
        <v>201.33</v>
      </c>
      <c r="F28" s="315">
        <f t="shared" si="8"/>
        <v>267.24</v>
      </c>
      <c r="G28" s="315">
        <f t="shared" si="9"/>
        <v>307.99</v>
      </c>
    </row>
  </sheetData>
  <mergeCells count="7">
    <mergeCell ref="E1:G1"/>
    <mergeCell ref="E2:G2"/>
    <mergeCell ref="B3:G3"/>
    <mergeCell ref="A5:A6"/>
    <mergeCell ref="B5:B6"/>
    <mergeCell ref="C5:C6"/>
    <mergeCell ref="E5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B80C1-1603-4CC3-968A-C622B207F893}">
  <dimension ref="A1:M155"/>
  <sheetViews>
    <sheetView workbookViewId="0">
      <selection activeCell="C4" sqref="C4"/>
    </sheetView>
  </sheetViews>
  <sheetFormatPr defaultColWidth="9.140625" defaultRowHeight="15.75" x14ac:dyDescent="0.25"/>
  <cols>
    <col min="1" max="1" width="5.28515625" style="348" customWidth="1"/>
    <col min="2" max="2" width="16.85546875" style="348" customWidth="1"/>
    <col min="3" max="3" width="52.140625" style="349" customWidth="1"/>
    <col min="4" max="4" width="12.42578125" style="350" hidden="1" customWidth="1"/>
    <col min="5" max="5" width="12.42578125" style="348" hidden="1" customWidth="1"/>
    <col min="6" max="6" width="19.7109375" style="348" customWidth="1"/>
    <col min="7" max="8" width="12.42578125" style="348" hidden="1" customWidth="1"/>
    <col min="9" max="16384" width="9.140625" style="348"/>
  </cols>
  <sheetData>
    <row r="1" spans="1:13" ht="33.75" customHeight="1" x14ac:dyDescent="0.25">
      <c r="F1" s="523" t="s">
        <v>1608</v>
      </c>
      <c r="G1" s="523"/>
      <c r="H1" s="523"/>
    </row>
    <row r="2" spans="1:13" s="351" customFormat="1" ht="13.5" customHeight="1" x14ac:dyDescent="0.25">
      <c r="C2" s="352"/>
      <c r="D2" s="352"/>
      <c r="E2" s="352"/>
      <c r="F2" s="520"/>
      <c r="G2" s="520"/>
      <c r="H2" s="520"/>
      <c r="I2" s="352"/>
      <c r="J2" s="352"/>
      <c r="K2" s="352"/>
    </row>
    <row r="3" spans="1:13" s="351" customFormat="1" ht="33.75" customHeight="1" x14ac:dyDescent="0.25">
      <c r="C3" s="521" t="s">
        <v>1250</v>
      </c>
      <c r="D3" s="521"/>
      <c r="E3" s="521"/>
      <c r="F3" s="521"/>
      <c r="G3" s="521"/>
      <c r="H3" s="521"/>
      <c r="J3" s="352"/>
      <c r="K3" s="352"/>
      <c r="L3" s="352"/>
      <c r="M3" s="352"/>
    </row>
    <row r="4" spans="1:13" s="351" customFormat="1" ht="13.15" customHeight="1" x14ac:dyDescent="0.25">
      <c r="C4" s="352"/>
      <c r="D4" s="531"/>
      <c r="E4" s="531"/>
      <c r="F4" s="352"/>
      <c r="G4" s="352"/>
      <c r="H4" s="305"/>
      <c r="J4" s="352"/>
      <c r="K4" s="352"/>
      <c r="L4" s="352"/>
      <c r="M4" s="352"/>
    </row>
    <row r="5" spans="1:13" ht="30" customHeight="1" x14ac:dyDescent="0.25">
      <c r="A5" s="508" t="s">
        <v>1217</v>
      </c>
      <c r="B5" s="508" t="s">
        <v>1305</v>
      </c>
      <c r="C5" s="506" t="s">
        <v>1251</v>
      </c>
      <c r="D5" s="508" t="s">
        <v>1219</v>
      </c>
      <c r="E5" s="513" t="s">
        <v>874</v>
      </c>
      <c r="F5" s="514"/>
      <c r="G5" s="514"/>
      <c r="H5" s="515"/>
    </row>
    <row r="6" spans="1:13" ht="41.25" customHeight="1" x14ac:dyDescent="0.25">
      <c r="A6" s="509"/>
      <c r="B6" s="509"/>
      <c r="C6" s="507"/>
      <c r="D6" s="509"/>
      <c r="E6" s="516"/>
      <c r="F6" s="517"/>
      <c r="G6" s="517"/>
      <c r="H6" s="518"/>
    </row>
    <row r="7" spans="1:13" ht="28.9" customHeight="1" x14ac:dyDescent="0.25">
      <c r="A7" s="342">
        <v>1</v>
      </c>
      <c r="B7" s="342" t="s">
        <v>1312</v>
      </c>
      <c r="C7" s="314" t="s">
        <v>1313</v>
      </c>
      <c r="D7" s="344">
        <v>176.36</v>
      </c>
      <c r="E7" s="344">
        <f>ROUND(D7*1.4,2)</f>
        <v>246.9</v>
      </c>
      <c r="F7" s="344">
        <f>ROUND(D7*1.68,2)</f>
        <v>296.27999999999997</v>
      </c>
      <c r="G7" s="315" t="s">
        <v>1230</v>
      </c>
      <c r="H7" s="315" t="s">
        <v>1230</v>
      </c>
    </row>
    <row r="8" spans="1:13" ht="19.899999999999999" customHeight="1" x14ac:dyDescent="0.25">
      <c r="A8" s="342">
        <f>A7+1</f>
        <v>2</v>
      </c>
      <c r="B8" s="342" t="s">
        <v>1314</v>
      </c>
      <c r="C8" s="314" t="s">
        <v>1315</v>
      </c>
      <c r="D8" s="344">
        <v>176.36</v>
      </c>
      <c r="E8" s="344">
        <f t="shared" ref="E8:E71" si="0">ROUND(D8*1.4,2)</f>
        <v>246.9</v>
      </c>
      <c r="F8" s="344">
        <f t="shared" ref="F8:F71" si="1">ROUND(D8*1.68,2)</f>
        <v>296.27999999999997</v>
      </c>
      <c r="G8" s="315" t="s">
        <v>1230</v>
      </c>
      <c r="H8" s="315" t="s">
        <v>1230</v>
      </c>
    </row>
    <row r="9" spans="1:13" ht="25.15" customHeight="1" x14ac:dyDescent="0.25">
      <c r="A9" s="342">
        <f t="shared" ref="A9:A72" si="2">A8+1</f>
        <v>3</v>
      </c>
      <c r="B9" s="342" t="s">
        <v>1316</v>
      </c>
      <c r="C9" s="314" t="s">
        <v>1317</v>
      </c>
      <c r="D9" s="344">
        <v>176.36</v>
      </c>
      <c r="E9" s="344">
        <f t="shared" si="0"/>
        <v>246.9</v>
      </c>
      <c r="F9" s="344">
        <f t="shared" si="1"/>
        <v>296.27999999999997</v>
      </c>
      <c r="G9" s="315" t="s">
        <v>1230</v>
      </c>
      <c r="H9" s="315" t="s">
        <v>1230</v>
      </c>
    </row>
    <row r="10" spans="1:13" ht="18.600000000000001" customHeight="1" x14ac:dyDescent="0.25">
      <c r="A10" s="342">
        <f t="shared" si="2"/>
        <v>4</v>
      </c>
      <c r="B10" s="342" t="s">
        <v>1318</v>
      </c>
      <c r="C10" s="314" t="s">
        <v>1319</v>
      </c>
      <c r="D10" s="344">
        <v>176.36</v>
      </c>
      <c r="E10" s="344">
        <f t="shared" si="0"/>
        <v>246.9</v>
      </c>
      <c r="F10" s="344">
        <f t="shared" si="1"/>
        <v>296.27999999999997</v>
      </c>
      <c r="G10" s="315" t="s">
        <v>1230</v>
      </c>
      <c r="H10" s="315" t="s">
        <v>1230</v>
      </c>
    </row>
    <row r="11" spans="1:13" ht="21" customHeight="1" x14ac:dyDescent="0.25">
      <c r="A11" s="342">
        <f t="shared" si="2"/>
        <v>5</v>
      </c>
      <c r="B11" s="342" t="s">
        <v>1320</v>
      </c>
      <c r="C11" s="314" t="s">
        <v>1321</v>
      </c>
      <c r="D11" s="344">
        <v>176.36</v>
      </c>
      <c r="E11" s="344">
        <f t="shared" si="0"/>
        <v>246.9</v>
      </c>
      <c r="F11" s="344">
        <f t="shared" si="1"/>
        <v>296.27999999999997</v>
      </c>
      <c r="G11" s="315" t="s">
        <v>1230</v>
      </c>
      <c r="H11" s="315" t="s">
        <v>1230</v>
      </c>
    </row>
    <row r="12" spans="1:13" ht="18.75" customHeight="1" x14ac:dyDescent="0.25">
      <c r="A12" s="342">
        <f t="shared" si="2"/>
        <v>6</v>
      </c>
      <c r="B12" s="342" t="s">
        <v>1322</v>
      </c>
      <c r="C12" s="314" t="s">
        <v>1323</v>
      </c>
      <c r="D12" s="344">
        <v>176.36</v>
      </c>
      <c r="E12" s="344">
        <f t="shared" si="0"/>
        <v>246.9</v>
      </c>
      <c r="F12" s="344">
        <f t="shared" si="1"/>
        <v>296.27999999999997</v>
      </c>
      <c r="G12" s="315" t="s">
        <v>1230</v>
      </c>
      <c r="H12" s="315" t="s">
        <v>1230</v>
      </c>
    </row>
    <row r="13" spans="1:13" ht="27" customHeight="1" x14ac:dyDescent="0.25">
      <c r="A13" s="342">
        <f t="shared" si="2"/>
        <v>7</v>
      </c>
      <c r="B13" s="342" t="s">
        <v>1324</v>
      </c>
      <c r="C13" s="314" t="s">
        <v>1325</v>
      </c>
      <c r="D13" s="344">
        <v>176.36</v>
      </c>
      <c r="E13" s="344">
        <f t="shared" si="0"/>
        <v>246.9</v>
      </c>
      <c r="F13" s="344">
        <f t="shared" si="1"/>
        <v>296.27999999999997</v>
      </c>
      <c r="G13" s="315" t="s">
        <v>1230</v>
      </c>
      <c r="H13" s="315" t="s">
        <v>1230</v>
      </c>
    </row>
    <row r="14" spans="1:13" x14ac:dyDescent="0.25">
      <c r="A14" s="342">
        <f t="shared" si="2"/>
        <v>8</v>
      </c>
      <c r="B14" s="342" t="s">
        <v>1326</v>
      </c>
      <c r="C14" s="314" t="s">
        <v>1327</v>
      </c>
      <c r="D14" s="344">
        <v>176.36</v>
      </c>
      <c r="E14" s="344">
        <f>ROUND(D14*1.4,2)</f>
        <v>246.9</v>
      </c>
      <c r="F14" s="344">
        <f>ROUND(D14*1.68,2)</f>
        <v>296.27999999999997</v>
      </c>
      <c r="G14" s="315" t="s">
        <v>1230</v>
      </c>
      <c r="H14" s="315" t="s">
        <v>1230</v>
      </c>
    </row>
    <row r="15" spans="1:13" ht="21" customHeight="1" x14ac:dyDescent="0.25">
      <c r="A15" s="342">
        <f t="shared" si="2"/>
        <v>9</v>
      </c>
      <c r="B15" s="342" t="s">
        <v>1328</v>
      </c>
      <c r="C15" s="314" t="s">
        <v>1329</v>
      </c>
      <c r="D15" s="344">
        <v>176.36</v>
      </c>
      <c r="E15" s="344">
        <f t="shared" si="0"/>
        <v>246.9</v>
      </c>
      <c r="F15" s="344">
        <f t="shared" si="1"/>
        <v>296.27999999999997</v>
      </c>
      <c r="G15" s="315" t="s">
        <v>1230</v>
      </c>
      <c r="H15" s="315" t="s">
        <v>1230</v>
      </c>
    </row>
    <row r="16" spans="1:13" ht="21" customHeight="1" x14ac:dyDescent="0.25">
      <c r="A16" s="342">
        <f t="shared" si="2"/>
        <v>10</v>
      </c>
      <c r="B16" s="342" t="s">
        <v>1330</v>
      </c>
      <c r="C16" s="314" t="s">
        <v>1331</v>
      </c>
      <c r="D16" s="344">
        <v>176.36</v>
      </c>
      <c r="E16" s="344">
        <f t="shared" si="0"/>
        <v>246.9</v>
      </c>
      <c r="F16" s="344">
        <f t="shared" si="1"/>
        <v>296.27999999999997</v>
      </c>
      <c r="G16" s="315" t="s">
        <v>1230</v>
      </c>
      <c r="H16" s="315" t="s">
        <v>1230</v>
      </c>
    </row>
    <row r="17" spans="1:8" ht="30.6" customHeight="1" x14ac:dyDescent="0.25">
      <c r="A17" s="342">
        <f t="shared" si="2"/>
        <v>11</v>
      </c>
      <c r="B17" s="342" t="s">
        <v>1332</v>
      </c>
      <c r="C17" s="314" t="s">
        <v>1333</v>
      </c>
      <c r="D17" s="344">
        <v>176.36</v>
      </c>
      <c r="E17" s="344">
        <f t="shared" si="0"/>
        <v>246.9</v>
      </c>
      <c r="F17" s="344">
        <f t="shared" si="1"/>
        <v>296.27999999999997</v>
      </c>
      <c r="G17" s="315" t="s">
        <v>1230</v>
      </c>
      <c r="H17" s="315" t="s">
        <v>1230</v>
      </c>
    </row>
    <row r="18" spans="1:8" ht="26.45" customHeight="1" x14ac:dyDescent="0.25">
      <c r="A18" s="342">
        <f t="shared" si="2"/>
        <v>12</v>
      </c>
      <c r="B18" s="342" t="s">
        <v>1334</v>
      </c>
      <c r="C18" s="314" t="s">
        <v>1335</v>
      </c>
      <c r="D18" s="344">
        <v>176.36</v>
      </c>
      <c r="E18" s="344">
        <f t="shared" si="0"/>
        <v>246.9</v>
      </c>
      <c r="F18" s="344">
        <f t="shared" si="1"/>
        <v>296.27999999999997</v>
      </c>
      <c r="G18" s="315" t="s">
        <v>1230</v>
      </c>
      <c r="H18" s="315" t="s">
        <v>1230</v>
      </c>
    </row>
    <row r="19" spans="1:8" ht="26.45" customHeight="1" x14ac:dyDescent="0.25">
      <c r="A19" s="342">
        <f t="shared" si="2"/>
        <v>13</v>
      </c>
      <c r="B19" s="342" t="s">
        <v>1336</v>
      </c>
      <c r="C19" s="314" t="s">
        <v>1337</v>
      </c>
      <c r="D19" s="344">
        <v>176.36</v>
      </c>
      <c r="E19" s="344">
        <f t="shared" si="0"/>
        <v>246.9</v>
      </c>
      <c r="F19" s="344">
        <f t="shared" si="1"/>
        <v>296.27999999999997</v>
      </c>
      <c r="G19" s="315" t="s">
        <v>1230</v>
      </c>
      <c r="H19" s="315" t="s">
        <v>1230</v>
      </c>
    </row>
    <row r="20" spans="1:8" ht="35.450000000000003" customHeight="1" x14ac:dyDescent="0.25">
      <c r="A20" s="342">
        <f t="shared" si="2"/>
        <v>14</v>
      </c>
      <c r="B20" s="342" t="s">
        <v>1338</v>
      </c>
      <c r="C20" s="314" t="s">
        <v>1339</v>
      </c>
      <c r="D20" s="344">
        <v>176.36</v>
      </c>
      <c r="E20" s="344">
        <f t="shared" si="0"/>
        <v>246.9</v>
      </c>
      <c r="F20" s="344">
        <f t="shared" si="1"/>
        <v>296.27999999999997</v>
      </c>
      <c r="G20" s="315" t="s">
        <v>1230</v>
      </c>
      <c r="H20" s="315" t="s">
        <v>1230</v>
      </c>
    </row>
    <row r="21" spans="1:8" ht="31.9" customHeight="1" x14ac:dyDescent="0.25">
      <c r="A21" s="342">
        <f t="shared" si="2"/>
        <v>15</v>
      </c>
      <c r="B21" s="342" t="s">
        <v>1340</v>
      </c>
      <c r="C21" s="314" t="s">
        <v>1341</v>
      </c>
      <c r="D21" s="344">
        <v>176.36</v>
      </c>
      <c r="E21" s="344">
        <f t="shared" si="0"/>
        <v>246.9</v>
      </c>
      <c r="F21" s="344">
        <f t="shared" si="1"/>
        <v>296.27999999999997</v>
      </c>
      <c r="G21" s="315" t="s">
        <v>1230</v>
      </c>
      <c r="H21" s="315" t="s">
        <v>1230</v>
      </c>
    </row>
    <row r="22" spans="1:8" ht="22.5" customHeight="1" x14ac:dyDescent="0.25">
      <c r="A22" s="342">
        <f t="shared" si="2"/>
        <v>16</v>
      </c>
      <c r="B22" s="342" t="s">
        <v>1342</v>
      </c>
      <c r="C22" s="314" t="s">
        <v>1343</v>
      </c>
      <c r="D22" s="344">
        <v>176.36</v>
      </c>
      <c r="E22" s="344">
        <f t="shared" si="0"/>
        <v>246.9</v>
      </c>
      <c r="F22" s="344">
        <f t="shared" si="1"/>
        <v>296.27999999999997</v>
      </c>
      <c r="G22" s="315" t="s">
        <v>1230</v>
      </c>
      <c r="H22" s="315" t="s">
        <v>1230</v>
      </c>
    </row>
    <row r="23" spans="1:8" ht="34.9" customHeight="1" x14ac:dyDescent="0.25">
      <c r="A23" s="342">
        <f t="shared" si="2"/>
        <v>17</v>
      </c>
      <c r="B23" s="342" t="s">
        <v>1344</v>
      </c>
      <c r="C23" s="314" t="s">
        <v>1345</v>
      </c>
      <c r="D23" s="344">
        <v>176.36</v>
      </c>
      <c r="E23" s="344">
        <f t="shared" si="0"/>
        <v>246.9</v>
      </c>
      <c r="F23" s="344">
        <f t="shared" si="1"/>
        <v>296.27999999999997</v>
      </c>
      <c r="G23" s="315" t="s">
        <v>1230</v>
      </c>
      <c r="H23" s="315" t="s">
        <v>1230</v>
      </c>
    </row>
    <row r="24" spans="1:8" ht="28.9" customHeight="1" x14ac:dyDescent="0.25">
      <c r="A24" s="342">
        <f t="shared" si="2"/>
        <v>18</v>
      </c>
      <c r="B24" s="342" t="s">
        <v>1346</v>
      </c>
      <c r="C24" s="314" t="s">
        <v>1347</v>
      </c>
      <c r="D24" s="344">
        <v>176.36</v>
      </c>
      <c r="E24" s="344">
        <f t="shared" si="0"/>
        <v>246.9</v>
      </c>
      <c r="F24" s="344">
        <f t="shared" si="1"/>
        <v>296.27999999999997</v>
      </c>
      <c r="G24" s="315" t="s">
        <v>1230</v>
      </c>
      <c r="H24" s="315" t="s">
        <v>1230</v>
      </c>
    </row>
    <row r="25" spans="1:8" ht="33.75" customHeight="1" x14ac:dyDescent="0.25">
      <c r="A25" s="342">
        <f t="shared" si="2"/>
        <v>19</v>
      </c>
      <c r="B25" s="342" t="s">
        <v>1348</v>
      </c>
      <c r="C25" s="314" t="s">
        <v>1349</v>
      </c>
      <c r="D25" s="344">
        <v>176.36</v>
      </c>
      <c r="E25" s="344">
        <f t="shared" si="0"/>
        <v>246.9</v>
      </c>
      <c r="F25" s="344">
        <f t="shared" si="1"/>
        <v>296.27999999999997</v>
      </c>
      <c r="G25" s="315" t="s">
        <v>1230</v>
      </c>
      <c r="H25" s="315" t="s">
        <v>1230</v>
      </c>
    </row>
    <row r="26" spans="1:8" ht="25.9" customHeight="1" x14ac:dyDescent="0.25">
      <c r="A26" s="342">
        <f t="shared" si="2"/>
        <v>20</v>
      </c>
      <c r="B26" s="342" t="s">
        <v>1350</v>
      </c>
      <c r="C26" s="314" t="s">
        <v>1351</v>
      </c>
      <c r="D26" s="344">
        <v>176.36</v>
      </c>
      <c r="E26" s="344">
        <f t="shared" si="0"/>
        <v>246.9</v>
      </c>
      <c r="F26" s="344">
        <f t="shared" si="1"/>
        <v>296.27999999999997</v>
      </c>
      <c r="G26" s="315" t="s">
        <v>1230</v>
      </c>
      <c r="H26" s="315" t="s">
        <v>1230</v>
      </c>
    </row>
    <row r="27" spans="1:8" ht="35.25" customHeight="1" x14ac:dyDescent="0.25">
      <c r="A27" s="342">
        <f t="shared" si="2"/>
        <v>21</v>
      </c>
      <c r="B27" s="342" t="s">
        <v>1352</v>
      </c>
      <c r="C27" s="314" t="s">
        <v>1353</v>
      </c>
      <c r="D27" s="344">
        <v>176.36</v>
      </c>
      <c r="E27" s="344">
        <f t="shared" si="0"/>
        <v>246.9</v>
      </c>
      <c r="F27" s="344">
        <f t="shared" si="1"/>
        <v>296.27999999999997</v>
      </c>
      <c r="G27" s="315" t="s">
        <v>1230</v>
      </c>
      <c r="H27" s="315" t="s">
        <v>1230</v>
      </c>
    </row>
    <row r="28" spans="1:8" ht="21" customHeight="1" x14ac:dyDescent="0.25">
      <c r="A28" s="342">
        <f t="shared" si="2"/>
        <v>22</v>
      </c>
      <c r="B28" s="342" t="s">
        <v>1354</v>
      </c>
      <c r="C28" s="314" t="s">
        <v>1355</v>
      </c>
      <c r="D28" s="344">
        <v>176.36</v>
      </c>
      <c r="E28" s="344">
        <f t="shared" si="0"/>
        <v>246.9</v>
      </c>
      <c r="F28" s="344">
        <f t="shared" si="1"/>
        <v>296.27999999999997</v>
      </c>
      <c r="G28" s="315" t="s">
        <v>1230</v>
      </c>
      <c r="H28" s="315" t="s">
        <v>1230</v>
      </c>
    </row>
    <row r="29" spans="1:8" x14ac:dyDescent="0.25">
      <c r="A29" s="342">
        <f t="shared" si="2"/>
        <v>23</v>
      </c>
      <c r="B29" s="342" t="s">
        <v>1356</v>
      </c>
      <c r="C29" s="314" t="s">
        <v>1357</v>
      </c>
      <c r="D29" s="344">
        <v>176.36</v>
      </c>
      <c r="E29" s="344">
        <f>ROUND(D29*1.4,2)</f>
        <v>246.9</v>
      </c>
      <c r="F29" s="344">
        <f>ROUND(D29*1.68,2)</f>
        <v>296.27999999999997</v>
      </c>
      <c r="G29" s="315" t="s">
        <v>1230</v>
      </c>
      <c r="H29" s="315" t="s">
        <v>1230</v>
      </c>
    </row>
    <row r="30" spans="1:8" x14ac:dyDescent="0.25">
      <c r="A30" s="342">
        <f t="shared" si="2"/>
        <v>24</v>
      </c>
      <c r="B30" s="342" t="s">
        <v>1358</v>
      </c>
      <c r="C30" s="314" t="s">
        <v>1359</v>
      </c>
      <c r="D30" s="344">
        <v>176.36</v>
      </c>
      <c r="E30" s="344">
        <f>ROUND(D30*1.4,2)</f>
        <v>246.9</v>
      </c>
      <c r="F30" s="344">
        <f>ROUND(D30*1.68,2)</f>
        <v>296.27999999999997</v>
      </c>
      <c r="G30" s="315" t="s">
        <v>1230</v>
      </c>
      <c r="H30" s="315" t="s">
        <v>1230</v>
      </c>
    </row>
    <row r="31" spans="1:8" ht="33.75" customHeight="1" x14ac:dyDescent="0.25">
      <c r="A31" s="342">
        <f t="shared" si="2"/>
        <v>25</v>
      </c>
      <c r="B31" s="342" t="s">
        <v>1360</v>
      </c>
      <c r="C31" s="314" t="s">
        <v>1361</v>
      </c>
      <c r="D31" s="344">
        <v>176.36</v>
      </c>
      <c r="E31" s="344">
        <f t="shared" si="0"/>
        <v>246.9</v>
      </c>
      <c r="F31" s="344">
        <f t="shared" si="1"/>
        <v>296.27999999999997</v>
      </c>
      <c r="G31" s="315" t="s">
        <v>1230</v>
      </c>
      <c r="H31" s="315" t="s">
        <v>1230</v>
      </c>
    </row>
    <row r="32" spans="1:8" ht="31.5" x14ac:dyDescent="0.25">
      <c r="A32" s="342">
        <f t="shared" si="2"/>
        <v>26</v>
      </c>
      <c r="B32" s="342" t="s">
        <v>1362</v>
      </c>
      <c r="C32" s="314" t="s">
        <v>1363</v>
      </c>
      <c r="D32" s="344">
        <v>176.36</v>
      </c>
      <c r="E32" s="344">
        <f t="shared" si="0"/>
        <v>246.9</v>
      </c>
      <c r="F32" s="344">
        <f t="shared" si="1"/>
        <v>296.27999999999997</v>
      </c>
      <c r="G32" s="315" t="s">
        <v>1230</v>
      </c>
      <c r="H32" s="315" t="s">
        <v>1230</v>
      </c>
    </row>
    <row r="33" spans="1:8" ht="24.6" customHeight="1" x14ac:dyDescent="0.25">
      <c r="A33" s="342">
        <f t="shared" si="2"/>
        <v>27</v>
      </c>
      <c r="B33" s="342" t="s">
        <v>1364</v>
      </c>
      <c r="C33" s="314" t="s">
        <v>1365</v>
      </c>
      <c r="D33" s="344">
        <v>176.36</v>
      </c>
      <c r="E33" s="344">
        <f t="shared" si="0"/>
        <v>246.9</v>
      </c>
      <c r="F33" s="344">
        <f t="shared" si="1"/>
        <v>296.27999999999997</v>
      </c>
      <c r="G33" s="315" t="s">
        <v>1230</v>
      </c>
      <c r="H33" s="315" t="s">
        <v>1230</v>
      </c>
    </row>
    <row r="34" spans="1:8" ht="27" customHeight="1" x14ac:dyDescent="0.25">
      <c r="A34" s="342">
        <f t="shared" si="2"/>
        <v>28</v>
      </c>
      <c r="B34" s="342" t="s">
        <v>1366</v>
      </c>
      <c r="C34" s="314" t="s">
        <v>1367</v>
      </c>
      <c r="D34" s="344">
        <v>176.36</v>
      </c>
      <c r="E34" s="344">
        <f t="shared" si="0"/>
        <v>246.9</v>
      </c>
      <c r="F34" s="344">
        <f t="shared" si="1"/>
        <v>296.27999999999997</v>
      </c>
      <c r="G34" s="315" t="s">
        <v>1230</v>
      </c>
      <c r="H34" s="315" t="s">
        <v>1230</v>
      </c>
    </row>
    <row r="35" spans="1:8" ht="25.15" customHeight="1" x14ac:dyDescent="0.25">
      <c r="A35" s="342">
        <f t="shared" si="2"/>
        <v>29</v>
      </c>
      <c r="B35" s="342" t="s">
        <v>1368</v>
      </c>
      <c r="C35" s="314" t="s">
        <v>1369</v>
      </c>
      <c r="D35" s="344">
        <v>176.36</v>
      </c>
      <c r="E35" s="344">
        <f t="shared" si="0"/>
        <v>246.9</v>
      </c>
      <c r="F35" s="344">
        <f t="shared" si="1"/>
        <v>296.27999999999997</v>
      </c>
      <c r="G35" s="315" t="s">
        <v>1230</v>
      </c>
      <c r="H35" s="315" t="s">
        <v>1230</v>
      </c>
    </row>
    <row r="36" spans="1:8" ht="23.45" customHeight="1" x14ac:dyDescent="0.25">
      <c r="A36" s="342">
        <f t="shared" si="2"/>
        <v>30</v>
      </c>
      <c r="B36" s="342" t="s">
        <v>1370</v>
      </c>
      <c r="C36" s="314" t="s">
        <v>1371</v>
      </c>
      <c r="D36" s="344">
        <v>176.36</v>
      </c>
      <c r="E36" s="344">
        <f t="shared" si="0"/>
        <v>246.9</v>
      </c>
      <c r="F36" s="344">
        <f t="shared" si="1"/>
        <v>296.27999999999997</v>
      </c>
      <c r="G36" s="315" t="s">
        <v>1230</v>
      </c>
      <c r="H36" s="315" t="s">
        <v>1230</v>
      </c>
    </row>
    <row r="37" spans="1:8" ht="27.6" customHeight="1" x14ac:dyDescent="0.25">
      <c r="A37" s="342">
        <f t="shared" si="2"/>
        <v>31</v>
      </c>
      <c r="B37" s="342" t="s">
        <v>1372</v>
      </c>
      <c r="C37" s="314" t="s">
        <v>1373</v>
      </c>
      <c r="D37" s="344">
        <v>176.36</v>
      </c>
      <c r="E37" s="344">
        <f t="shared" si="0"/>
        <v>246.9</v>
      </c>
      <c r="F37" s="344">
        <f t="shared" si="1"/>
        <v>296.27999999999997</v>
      </c>
      <c r="G37" s="315" t="s">
        <v>1230</v>
      </c>
      <c r="H37" s="315" t="s">
        <v>1230</v>
      </c>
    </row>
    <row r="38" spans="1:8" ht="25.15" customHeight="1" x14ac:dyDescent="0.25">
      <c r="A38" s="342">
        <f t="shared" si="2"/>
        <v>32</v>
      </c>
      <c r="B38" s="342" t="s">
        <v>1374</v>
      </c>
      <c r="C38" s="314" t="s">
        <v>1375</v>
      </c>
      <c r="D38" s="344">
        <v>176.36</v>
      </c>
      <c r="E38" s="344">
        <f t="shared" si="0"/>
        <v>246.9</v>
      </c>
      <c r="F38" s="344">
        <f t="shared" si="1"/>
        <v>296.27999999999997</v>
      </c>
      <c r="G38" s="315" t="s">
        <v>1230</v>
      </c>
      <c r="H38" s="315" t="s">
        <v>1230</v>
      </c>
    </row>
    <row r="39" spans="1:8" ht="22.9" customHeight="1" x14ac:dyDescent="0.25">
      <c r="A39" s="342">
        <f t="shared" si="2"/>
        <v>33</v>
      </c>
      <c r="B39" s="342" t="s">
        <v>1376</v>
      </c>
      <c r="C39" s="314" t="s">
        <v>1377</v>
      </c>
      <c r="D39" s="344">
        <v>176.36</v>
      </c>
      <c r="E39" s="344">
        <f t="shared" si="0"/>
        <v>246.9</v>
      </c>
      <c r="F39" s="344">
        <f t="shared" si="1"/>
        <v>296.27999999999997</v>
      </c>
      <c r="G39" s="315" t="s">
        <v>1230</v>
      </c>
      <c r="H39" s="315" t="s">
        <v>1230</v>
      </c>
    </row>
    <row r="40" spans="1:8" ht="21" customHeight="1" x14ac:dyDescent="0.25">
      <c r="A40" s="342">
        <f t="shared" si="2"/>
        <v>34</v>
      </c>
      <c r="B40" s="342" t="s">
        <v>1378</v>
      </c>
      <c r="C40" s="314" t="s">
        <v>1379</v>
      </c>
      <c r="D40" s="344">
        <v>176.36</v>
      </c>
      <c r="E40" s="344">
        <f t="shared" si="0"/>
        <v>246.9</v>
      </c>
      <c r="F40" s="344">
        <f t="shared" si="1"/>
        <v>296.27999999999997</v>
      </c>
      <c r="G40" s="315" t="s">
        <v>1230</v>
      </c>
      <c r="H40" s="315" t="s">
        <v>1230</v>
      </c>
    </row>
    <row r="41" spans="1:8" ht="24" customHeight="1" x14ac:dyDescent="0.25">
      <c r="A41" s="342">
        <f t="shared" si="2"/>
        <v>35</v>
      </c>
      <c r="B41" s="342" t="s">
        <v>1380</v>
      </c>
      <c r="C41" s="314" t="s">
        <v>1381</v>
      </c>
      <c r="D41" s="344">
        <v>176.36</v>
      </c>
      <c r="E41" s="344">
        <f t="shared" si="0"/>
        <v>246.9</v>
      </c>
      <c r="F41" s="344">
        <f t="shared" si="1"/>
        <v>296.27999999999997</v>
      </c>
      <c r="G41" s="315" t="s">
        <v>1230</v>
      </c>
      <c r="H41" s="315" t="s">
        <v>1230</v>
      </c>
    </row>
    <row r="42" spans="1:8" ht="24" customHeight="1" x14ac:dyDescent="0.25">
      <c r="A42" s="342">
        <f t="shared" si="2"/>
        <v>36</v>
      </c>
      <c r="B42" s="342" t="s">
        <v>1382</v>
      </c>
      <c r="C42" s="314" t="s">
        <v>1383</v>
      </c>
      <c r="D42" s="344">
        <v>176.36</v>
      </c>
      <c r="E42" s="344">
        <f t="shared" si="0"/>
        <v>246.9</v>
      </c>
      <c r="F42" s="344">
        <f t="shared" si="1"/>
        <v>296.27999999999997</v>
      </c>
      <c r="G42" s="315" t="s">
        <v>1230</v>
      </c>
      <c r="H42" s="315" t="s">
        <v>1230</v>
      </c>
    </row>
    <row r="43" spans="1:8" ht="24" customHeight="1" x14ac:dyDescent="0.25">
      <c r="A43" s="342">
        <f t="shared" si="2"/>
        <v>37</v>
      </c>
      <c r="B43" s="342" t="s">
        <v>1384</v>
      </c>
      <c r="C43" s="314" t="s">
        <v>1385</v>
      </c>
      <c r="D43" s="344">
        <v>176.36</v>
      </c>
      <c r="E43" s="344">
        <f t="shared" si="0"/>
        <v>246.9</v>
      </c>
      <c r="F43" s="344">
        <f t="shared" si="1"/>
        <v>296.27999999999997</v>
      </c>
      <c r="G43" s="315" t="s">
        <v>1230</v>
      </c>
      <c r="H43" s="315" t="s">
        <v>1230</v>
      </c>
    </row>
    <row r="44" spans="1:8" x14ac:dyDescent="0.25">
      <c r="A44" s="342">
        <f t="shared" si="2"/>
        <v>38</v>
      </c>
      <c r="B44" s="342" t="s">
        <v>1386</v>
      </c>
      <c r="C44" s="314" t="s">
        <v>1387</v>
      </c>
      <c r="D44" s="344">
        <v>176.36</v>
      </c>
      <c r="E44" s="344">
        <f t="shared" si="0"/>
        <v>246.9</v>
      </c>
      <c r="F44" s="344">
        <f t="shared" si="1"/>
        <v>296.27999999999997</v>
      </c>
      <c r="G44" s="315" t="s">
        <v>1230</v>
      </c>
      <c r="H44" s="315" t="s">
        <v>1230</v>
      </c>
    </row>
    <row r="45" spans="1:8" ht="21.6" customHeight="1" x14ac:dyDescent="0.25">
      <c r="A45" s="342">
        <f t="shared" si="2"/>
        <v>39</v>
      </c>
      <c r="B45" s="342" t="s">
        <v>1388</v>
      </c>
      <c r="C45" s="314" t="s">
        <v>1389</v>
      </c>
      <c r="D45" s="344">
        <v>176.36</v>
      </c>
      <c r="E45" s="344">
        <f t="shared" si="0"/>
        <v>246.9</v>
      </c>
      <c r="F45" s="344">
        <f t="shared" si="1"/>
        <v>296.27999999999997</v>
      </c>
      <c r="G45" s="315" t="s">
        <v>1230</v>
      </c>
      <c r="H45" s="315" t="s">
        <v>1230</v>
      </c>
    </row>
    <row r="46" spans="1:8" ht="24" customHeight="1" x14ac:dyDescent="0.25">
      <c r="A46" s="342">
        <f t="shared" si="2"/>
        <v>40</v>
      </c>
      <c r="B46" s="342" t="s">
        <v>1390</v>
      </c>
      <c r="C46" s="314" t="s">
        <v>1391</v>
      </c>
      <c r="D46" s="344">
        <v>176.36</v>
      </c>
      <c r="E46" s="344">
        <f t="shared" si="0"/>
        <v>246.9</v>
      </c>
      <c r="F46" s="344">
        <f t="shared" si="1"/>
        <v>296.27999999999997</v>
      </c>
      <c r="G46" s="315" t="s">
        <v>1230</v>
      </c>
      <c r="H46" s="315" t="s">
        <v>1230</v>
      </c>
    </row>
    <row r="47" spans="1:8" ht="24" customHeight="1" x14ac:dyDescent="0.25">
      <c r="A47" s="342">
        <f t="shared" si="2"/>
        <v>41</v>
      </c>
      <c r="B47" s="342" t="s">
        <v>1392</v>
      </c>
      <c r="C47" s="314" t="s">
        <v>1393</v>
      </c>
      <c r="D47" s="344">
        <v>176.36</v>
      </c>
      <c r="E47" s="344">
        <f t="shared" si="0"/>
        <v>246.9</v>
      </c>
      <c r="F47" s="344">
        <f t="shared" si="1"/>
        <v>296.27999999999997</v>
      </c>
      <c r="G47" s="315" t="s">
        <v>1230</v>
      </c>
      <c r="H47" s="315" t="s">
        <v>1230</v>
      </c>
    </row>
    <row r="48" spans="1:8" ht="24" customHeight="1" x14ac:dyDescent="0.25">
      <c r="A48" s="342">
        <f t="shared" si="2"/>
        <v>42</v>
      </c>
      <c r="B48" s="342" t="s">
        <v>1394</v>
      </c>
      <c r="C48" s="314" t="s">
        <v>1395</v>
      </c>
      <c r="D48" s="344">
        <v>176.36</v>
      </c>
      <c r="E48" s="344">
        <f t="shared" si="0"/>
        <v>246.9</v>
      </c>
      <c r="F48" s="344">
        <f t="shared" si="1"/>
        <v>296.27999999999997</v>
      </c>
      <c r="G48" s="315" t="s">
        <v>1230</v>
      </c>
      <c r="H48" s="315" t="s">
        <v>1230</v>
      </c>
    </row>
    <row r="49" spans="1:8" ht="22.9" customHeight="1" x14ac:dyDescent="0.25">
      <c r="A49" s="342">
        <f t="shared" si="2"/>
        <v>43</v>
      </c>
      <c r="B49" s="342" t="s">
        <v>1396</v>
      </c>
      <c r="C49" s="314" t="s">
        <v>1397</v>
      </c>
      <c r="D49" s="344">
        <v>176.36</v>
      </c>
      <c r="E49" s="344">
        <f t="shared" si="0"/>
        <v>246.9</v>
      </c>
      <c r="F49" s="344">
        <f t="shared" si="1"/>
        <v>296.27999999999997</v>
      </c>
      <c r="G49" s="315" t="s">
        <v>1230</v>
      </c>
      <c r="H49" s="315" t="s">
        <v>1230</v>
      </c>
    </row>
    <row r="50" spans="1:8" ht="20.25" customHeight="1" x14ac:dyDescent="0.25">
      <c r="A50" s="342">
        <f t="shared" si="2"/>
        <v>44</v>
      </c>
      <c r="B50" s="342" t="s">
        <v>1398</v>
      </c>
      <c r="C50" s="314" t="s">
        <v>1399</v>
      </c>
      <c r="D50" s="344">
        <v>176.36</v>
      </c>
      <c r="E50" s="344">
        <f t="shared" si="0"/>
        <v>246.9</v>
      </c>
      <c r="F50" s="344">
        <f t="shared" si="1"/>
        <v>296.27999999999997</v>
      </c>
      <c r="G50" s="315" t="s">
        <v>1230</v>
      </c>
      <c r="H50" s="315" t="s">
        <v>1230</v>
      </c>
    </row>
    <row r="51" spans="1:8" ht="19.149999999999999" customHeight="1" x14ac:dyDescent="0.25">
      <c r="A51" s="342">
        <f t="shared" si="2"/>
        <v>45</v>
      </c>
      <c r="B51" s="342" t="s">
        <v>1400</v>
      </c>
      <c r="C51" s="314" t="s">
        <v>1401</v>
      </c>
      <c r="D51" s="344">
        <v>176.36</v>
      </c>
      <c r="E51" s="344">
        <f t="shared" si="0"/>
        <v>246.9</v>
      </c>
      <c r="F51" s="344">
        <f t="shared" si="1"/>
        <v>296.27999999999997</v>
      </c>
      <c r="G51" s="315" t="s">
        <v>1230</v>
      </c>
      <c r="H51" s="315" t="s">
        <v>1230</v>
      </c>
    </row>
    <row r="52" spans="1:8" ht="20.25" customHeight="1" x14ac:dyDescent="0.25">
      <c r="A52" s="342">
        <f t="shared" si="2"/>
        <v>46</v>
      </c>
      <c r="B52" s="342" t="s">
        <v>1402</v>
      </c>
      <c r="C52" s="314" t="s">
        <v>1403</v>
      </c>
      <c r="D52" s="344">
        <v>176.36</v>
      </c>
      <c r="E52" s="344">
        <f t="shared" si="0"/>
        <v>246.9</v>
      </c>
      <c r="F52" s="344">
        <f t="shared" si="1"/>
        <v>296.27999999999997</v>
      </c>
      <c r="G52" s="315" t="s">
        <v>1230</v>
      </c>
      <c r="H52" s="315" t="s">
        <v>1230</v>
      </c>
    </row>
    <row r="53" spans="1:8" ht="20.25" customHeight="1" x14ac:dyDescent="0.25">
      <c r="A53" s="342">
        <f t="shared" si="2"/>
        <v>47</v>
      </c>
      <c r="B53" s="342" t="s">
        <v>1404</v>
      </c>
      <c r="C53" s="314" t="s">
        <v>1405</v>
      </c>
      <c r="D53" s="344">
        <v>176.36</v>
      </c>
      <c r="E53" s="344">
        <f t="shared" si="0"/>
        <v>246.9</v>
      </c>
      <c r="F53" s="344">
        <f t="shared" si="1"/>
        <v>296.27999999999997</v>
      </c>
      <c r="G53" s="315" t="s">
        <v>1230</v>
      </c>
      <c r="H53" s="315" t="s">
        <v>1230</v>
      </c>
    </row>
    <row r="54" spans="1:8" ht="20.25" customHeight="1" x14ac:dyDescent="0.25">
      <c r="A54" s="342">
        <f t="shared" si="2"/>
        <v>48</v>
      </c>
      <c r="B54" s="342" t="s">
        <v>1406</v>
      </c>
      <c r="C54" s="314" t="s">
        <v>1407</v>
      </c>
      <c r="D54" s="344">
        <v>176.36</v>
      </c>
      <c r="E54" s="344">
        <f t="shared" si="0"/>
        <v>246.9</v>
      </c>
      <c r="F54" s="344">
        <f t="shared" si="1"/>
        <v>296.27999999999997</v>
      </c>
      <c r="G54" s="315" t="s">
        <v>1230</v>
      </c>
      <c r="H54" s="315" t="s">
        <v>1230</v>
      </c>
    </row>
    <row r="55" spans="1:8" ht="20.25" customHeight="1" x14ac:dyDescent="0.25">
      <c r="A55" s="342">
        <f t="shared" si="2"/>
        <v>49</v>
      </c>
      <c r="B55" s="342" t="s">
        <v>1408</v>
      </c>
      <c r="C55" s="314" t="s">
        <v>1409</v>
      </c>
      <c r="D55" s="344">
        <v>176.36</v>
      </c>
      <c r="E55" s="344">
        <f t="shared" si="0"/>
        <v>246.9</v>
      </c>
      <c r="F55" s="344">
        <f t="shared" si="1"/>
        <v>296.27999999999997</v>
      </c>
      <c r="G55" s="315" t="s">
        <v>1230</v>
      </c>
      <c r="H55" s="315" t="s">
        <v>1230</v>
      </c>
    </row>
    <row r="56" spans="1:8" ht="19.899999999999999" customHeight="1" x14ac:dyDescent="0.25">
      <c r="A56" s="342">
        <f t="shared" si="2"/>
        <v>50</v>
      </c>
      <c r="B56" s="342" t="s">
        <v>1410</v>
      </c>
      <c r="C56" s="314" t="s">
        <v>1411</v>
      </c>
      <c r="D56" s="344">
        <v>176.36</v>
      </c>
      <c r="E56" s="344">
        <f t="shared" si="0"/>
        <v>246.9</v>
      </c>
      <c r="F56" s="344">
        <f t="shared" si="1"/>
        <v>296.27999999999997</v>
      </c>
      <c r="G56" s="315" t="s">
        <v>1230</v>
      </c>
      <c r="H56" s="315" t="s">
        <v>1230</v>
      </c>
    </row>
    <row r="57" spans="1:8" ht="21" customHeight="1" x14ac:dyDescent="0.25">
      <c r="A57" s="342">
        <f t="shared" si="2"/>
        <v>51</v>
      </c>
      <c r="B57" s="342" t="s">
        <v>1412</v>
      </c>
      <c r="C57" s="314" t="s">
        <v>1413</v>
      </c>
      <c r="D57" s="344">
        <v>176.36</v>
      </c>
      <c r="E57" s="344">
        <f t="shared" si="0"/>
        <v>246.9</v>
      </c>
      <c r="F57" s="344">
        <f t="shared" si="1"/>
        <v>296.27999999999997</v>
      </c>
      <c r="G57" s="315" t="s">
        <v>1230</v>
      </c>
      <c r="H57" s="315" t="s">
        <v>1230</v>
      </c>
    </row>
    <row r="58" spans="1:8" ht="31.9" customHeight="1" x14ac:dyDescent="0.25">
      <c r="A58" s="342">
        <f t="shared" si="2"/>
        <v>52</v>
      </c>
      <c r="B58" s="342" t="s">
        <v>1414</v>
      </c>
      <c r="C58" s="314" t="s">
        <v>1415</v>
      </c>
      <c r="D58" s="344">
        <v>176.36</v>
      </c>
      <c r="E58" s="344">
        <f t="shared" si="0"/>
        <v>246.9</v>
      </c>
      <c r="F58" s="344">
        <f t="shared" si="1"/>
        <v>296.27999999999997</v>
      </c>
      <c r="G58" s="315" t="s">
        <v>1230</v>
      </c>
      <c r="H58" s="315" t="s">
        <v>1230</v>
      </c>
    </row>
    <row r="59" spans="1:8" ht="29.45" customHeight="1" x14ac:dyDescent="0.25">
      <c r="A59" s="342">
        <f t="shared" si="2"/>
        <v>53</v>
      </c>
      <c r="B59" s="342" t="s">
        <v>1416</v>
      </c>
      <c r="C59" s="314" t="s">
        <v>1417</v>
      </c>
      <c r="D59" s="344">
        <v>176.36</v>
      </c>
      <c r="E59" s="344">
        <f t="shared" si="0"/>
        <v>246.9</v>
      </c>
      <c r="F59" s="344">
        <f t="shared" si="1"/>
        <v>296.27999999999997</v>
      </c>
      <c r="G59" s="315" t="s">
        <v>1230</v>
      </c>
      <c r="H59" s="315" t="s">
        <v>1230</v>
      </c>
    </row>
    <row r="60" spans="1:8" ht="21.75" customHeight="1" x14ac:dyDescent="0.25">
      <c r="A60" s="342">
        <f t="shared" si="2"/>
        <v>54</v>
      </c>
      <c r="B60" s="342" t="s">
        <v>1418</v>
      </c>
      <c r="C60" s="314" t="s">
        <v>1419</v>
      </c>
      <c r="D60" s="344">
        <v>176.36</v>
      </c>
      <c r="E60" s="344">
        <f t="shared" si="0"/>
        <v>246.9</v>
      </c>
      <c r="F60" s="344">
        <f t="shared" si="1"/>
        <v>296.27999999999997</v>
      </c>
      <c r="G60" s="315" t="s">
        <v>1230</v>
      </c>
      <c r="H60" s="315" t="s">
        <v>1230</v>
      </c>
    </row>
    <row r="61" spans="1:8" ht="21.75" customHeight="1" x14ac:dyDescent="0.25">
      <c r="A61" s="342">
        <f t="shared" si="2"/>
        <v>55</v>
      </c>
      <c r="B61" s="342" t="s">
        <v>1420</v>
      </c>
      <c r="C61" s="314" t="s">
        <v>1421</v>
      </c>
      <c r="D61" s="344">
        <v>176.36</v>
      </c>
      <c r="E61" s="344">
        <f t="shared" si="0"/>
        <v>246.9</v>
      </c>
      <c r="F61" s="344">
        <f t="shared" si="1"/>
        <v>296.27999999999997</v>
      </c>
      <c r="G61" s="315" t="s">
        <v>1230</v>
      </c>
      <c r="H61" s="315" t="s">
        <v>1230</v>
      </c>
    </row>
    <row r="62" spans="1:8" x14ac:dyDescent="0.25">
      <c r="A62" s="342">
        <f t="shared" si="2"/>
        <v>56</v>
      </c>
      <c r="B62" s="342" t="s">
        <v>1422</v>
      </c>
      <c r="C62" s="314" t="s">
        <v>1423</v>
      </c>
      <c r="D62" s="344">
        <v>176.36</v>
      </c>
      <c r="E62" s="344">
        <f t="shared" si="0"/>
        <v>246.9</v>
      </c>
      <c r="F62" s="344">
        <f t="shared" si="1"/>
        <v>296.27999999999997</v>
      </c>
      <c r="G62" s="315" t="s">
        <v>1230</v>
      </c>
      <c r="H62" s="315" t="s">
        <v>1230</v>
      </c>
    </row>
    <row r="63" spans="1:8" x14ac:dyDescent="0.25">
      <c r="A63" s="342">
        <f t="shared" si="2"/>
        <v>57</v>
      </c>
      <c r="B63" s="342" t="s">
        <v>1424</v>
      </c>
      <c r="C63" s="314" t="s">
        <v>1425</v>
      </c>
      <c r="D63" s="344">
        <v>176.36</v>
      </c>
      <c r="E63" s="344">
        <f t="shared" si="0"/>
        <v>246.9</v>
      </c>
      <c r="F63" s="344">
        <f t="shared" si="1"/>
        <v>296.27999999999997</v>
      </c>
      <c r="G63" s="315" t="s">
        <v>1230</v>
      </c>
      <c r="H63" s="315" t="s">
        <v>1230</v>
      </c>
    </row>
    <row r="64" spans="1:8" x14ac:dyDescent="0.25">
      <c r="A64" s="342">
        <f t="shared" si="2"/>
        <v>58</v>
      </c>
      <c r="B64" s="342" t="s">
        <v>1426</v>
      </c>
      <c r="C64" s="314" t="s">
        <v>1427</v>
      </c>
      <c r="D64" s="344">
        <v>176.36</v>
      </c>
      <c r="E64" s="344">
        <f t="shared" si="0"/>
        <v>246.9</v>
      </c>
      <c r="F64" s="344">
        <f t="shared" si="1"/>
        <v>296.27999999999997</v>
      </c>
      <c r="G64" s="315" t="s">
        <v>1230</v>
      </c>
      <c r="H64" s="315" t="s">
        <v>1230</v>
      </c>
    </row>
    <row r="65" spans="1:8" x14ac:dyDescent="0.25">
      <c r="A65" s="342">
        <f t="shared" si="2"/>
        <v>59</v>
      </c>
      <c r="B65" s="342" t="s">
        <v>1428</v>
      </c>
      <c r="C65" s="314" t="s">
        <v>1429</v>
      </c>
      <c r="D65" s="344">
        <v>176.36</v>
      </c>
      <c r="E65" s="344">
        <f t="shared" si="0"/>
        <v>246.9</v>
      </c>
      <c r="F65" s="344">
        <f t="shared" si="1"/>
        <v>296.27999999999997</v>
      </c>
      <c r="G65" s="315" t="s">
        <v>1230</v>
      </c>
      <c r="H65" s="315" t="s">
        <v>1230</v>
      </c>
    </row>
    <row r="66" spans="1:8" ht="31.5" x14ac:dyDescent="0.25">
      <c r="A66" s="342">
        <f t="shared" si="2"/>
        <v>60</v>
      </c>
      <c r="B66" s="342" t="s">
        <v>1430</v>
      </c>
      <c r="C66" s="314" t="s">
        <v>1431</v>
      </c>
      <c r="D66" s="344">
        <v>176.36</v>
      </c>
      <c r="E66" s="344">
        <f>ROUND(D66*1.4,2)</f>
        <v>246.9</v>
      </c>
      <c r="F66" s="344">
        <f>ROUND(D66*1.68,2)</f>
        <v>296.27999999999997</v>
      </c>
      <c r="G66" s="315" t="s">
        <v>1230</v>
      </c>
      <c r="H66" s="315" t="s">
        <v>1230</v>
      </c>
    </row>
    <row r="67" spans="1:8" x14ac:dyDescent="0.25">
      <c r="A67" s="342">
        <f t="shared" si="2"/>
        <v>61</v>
      </c>
      <c r="B67" s="342" t="s">
        <v>1432</v>
      </c>
      <c r="C67" s="314" t="s">
        <v>1433</v>
      </c>
      <c r="D67" s="344">
        <v>176.36</v>
      </c>
      <c r="E67" s="344">
        <f t="shared" si="0"/>
        <v>246.9</v>
      </c>
      <c r="F67" s="344">
        <f t="shared" si="1"/>
        <v>296.27999999999997</v>
      </c>
      <c r="G67" s="315" t="s">
        <v>1230</v>
      </c>
      <c r="H67" s="315" t="s">
        <v>1230</v>
      </c>
    </row>
    <row r="68" spans="1:8" x14ac:dyDescent="0.25">
      <c r="A68" s="342">
        <f t="shared" si="2"/>
        <v>62</v>
      </c>
      <c r="B68" s="342" t="s">
        <v>1434</v>
      </c>
      <c r="C68" s="314" t="s">
        <v>1435</v>
      </c>
      <c r="D68" s="344">
        <v>176.36</v>
      </c>
      <c r="E68" s="344">
        <f t="shared" si="0"/>
        <v>246.9</v>
      </c>
      <c r="F68" s="344">
        <f t="shared" si="1"/>
        <v>296.27999999999997</v>
      </c>
      <c r="G68" s="315" t="s">
        <v>1230</v>
      </c>
      <c r="H68" s="315" t="s">
        <v>1230</v>
      </c>
    </row>
    <row r="69" spans="1:8" x14ac:dyDescent="0.25">
      <c r="A69" s="342">
        <f t="shared" si="2"/>
        <v>63</v>
      </c>
      <c r="B69" s="342" t="s">
        <v>1436</v>
      </c>
      <c r="C69" s="314" t="s">
        <v>1437</v>
      </c>
      <c r="D69" s="344">
        <v>176.36</v>
      </c>
      <c r="E69" s="344">
        <f t="shared" si="0"/>
        <v>246.9</v>
      </c>
      <c r="F69" s="344">
        <f t="shared" si="1"/>
        <v>296.27999999999997</v>
      </c>
      <c r="G69" s="315" t="s">
        <v>1230</v>
      </c>
      <c r="H69" s="315" t="s">
        <v>1230</v>
      </c>
    </row>
    <row r="70" spans="1:8" ht="22.15" customHeight="1" x14ac:dyDescent="0.25">
      <c r="A70" s="342">
        <f t="shared" si="2"/>
        <v>64</v>
      </c>
      <c r="B70" s="342" t="s">
        <v>1438</v>
      </c>
      <c r="C70" s="314" t="s">
        <v>1439</v>
      </c>
      <c r="D70" s="344">
        <v>176.36</v>
      </c>
      <c r="E70" s="344">
        <f t="shared" si="0"/>
        <v>246.9</v>
      </c>
      <c r="F70" s="344">
        <f t="shared" si="1"/>
        <v>296.27999999999997</v>
      </c>
      <c r="G70" s="315" t="s">
        <v>1230</v>
      </c>
      <c r="H70" s="315" t="s">
        <v>1230</v>
      </c>
    </row>
    <row r="71" spans="1:8" x14ac:dyDescent="0.25">
      <c r="A71" s="342">
        <f t="shared" si="2"/>
        <v>65</v>
      </c>
      <c r="B71" s="342" t="s">
        <v>1440</v>
      </c>
      <c r="C71" s="314" t="s">
        <v>1441</v>
      </c>
      <c r="D71" s="344">
        <v>176.36</v>
      </c>
      <c r="E71" s="344">
        <f t="shared" si="0"/>
        <v>246.9</v>
      </c>
      <c r="F71" s="344">
        <f t="shared" si="1"/>
        <v>296.27999999999997</v>
      </c>
      <c r="G71" s="315" t="s">
        <v>1230</v>
      </c>
      <c r="H71" s="315" t="s">
        <v>1230</v>
      </c>
    </row>
    <row r="72" spans="1:8" ht="20.45" customHeight="1" x14ac:dyDescent="0.25">
      <c r="A72" s="342">
        <f t="shared" si="2"/>
        <v>66</v>
      </c>
      <c r="B72" s="342" t="s">
        <v>1442</v>
      </c>
      <c r="C72" s="314" t="s">
        <v>1443</v>
      </c>
      <c r="D72" s="344">
        <v>176.36</v>
      </c>
      <c r="E72" s="344">
        <f t="shared" ref="E72:E155" si="3">ROUND(D72*1.4,2)</f>
        <v>246.9</v>
      </c>
      <c r="F72" s="344">
        <f t="shared" ref="F72:F155" si="4">ROUND(D72*1.68,2)</f>
        <v>296.27999999999997</v>
      </c>
      <c r="G72" s="315" t="s">
        <v>1230</v>
      </c>
      <c r="H72" s="315" t="s">
        <v>1230</v>
      </c>
    </row>
    <row r="73" spans="1:8" ht="20.45" customHeight="1" x14ac:dyDescent="0.25">
      <c r="A73" s="342">
        <f t="shared" ref="A73:A136" si="5">A72+1</f>
        <v>67</v>
      </c>
      <c r="B73" s="342" t="s">
        <v>1444</v>
      </c>
      <c r="C73" s="314" t="s">
        <v>1445</v>
      </c>
      <c r="D73" s="344">
        <v>126.48</v>
      </c>
      <c r="E73" s="344">
        <f t="shared" si="3"/>
        <v>177.07</v>
      </c>
      <c r="F73" s="344">
        <f t="shared" si="4"/>
        <v>212.49</v>
      </c>
      <c r="G73" s="315" t="s">
        <v>1230</v>
      </c>
      <c r="H73" s="315" t="s">
        <v>1230</v>
      </c>
    </row>
    <row r="74" spans="1:8" ht="31.5" x14ac:dyDescent="0.25">
      <c r="A74" s="342">
        <f t="shared" si="5"/>
        <v>68</v>
      </c>
      <c r="B74" s="342" t="s">
        <v>1446</v>
      </c>
      <c r="C74" s="314" t="s">
        <v>1447</v>
      </c>
      <c r="D74" s="344">
        <v>126.48</v>
      </c>
      <c r="E74" s="344">
        <f t="shared" si="3"/>
        <v>177.07</v>
      </c>
      <c r="F74" s="344">
        <f t="shared" si="4"/>
        <v>212.49</v>
      </c>
      <c r="G74" s="315" t="s">
        <v>1230</v>
      </c>
      <c r="H74" s="315" t="s">
        <v>1230</v>
      </c>
    </row>
    <row r="75" spans="1:8" ht="31.5" x14ac:dyDescent="0.25">
      <c r="A75" s="342">
        <f t="shared" si="5"/>
        <v>69</v>
      </c>
      <c r="B75" s="342" t="s">
        <v>1448</v>
      </c>
      <c r="C75" s="314" t="s">
        <v>1449</v>
      </c>
      <c r="D75" s="344">
        <v>126.48</v>
      </c>
      <c r="E75" s="344">
        <f t="shared" si="3"/>
        <v>177.07</v>
      </c>
      <c r="F75" s="344">
        <f t="shared" si="4"/>
        <v>212.49</v>
      </c>
      <c r="G75" s="315" t="s">
        <v>1230</v>
      </c>
      <c r="H75" s="315" t="s">
        <v>1230</v>
      </c>
    </row>
    <row r="76" spans="1:8" x14ac:dyDescent="0.25">
      <c r="A76" s="342">
        <f t="shared" si="5"/>
        <v>70</v>
      </c>
      <c r="B76" s="342" t="s">
        <v>1450</v>
      </c>
      <c r="C76" s="314" t="s">
        <v>1451</v>
      </c>
      <c r="D76" s="344">
        <v>176.36</v>
      </c>
      <c r="E76" s="344">
        <f t="shared" si="3"/>
        <v>246.9</v>
      </c>
      <c r="F76" s="344">
        <f t="shared" si="4"/>
        <v>296.27999999999997</v>
      </c>
      <c r="G76" s="315" t="s">
        <v>1230</v>
      </c>
      <c r="H76" s="315" t="s">
        <v>1230</v>
      </c>
    </row>
    <row r="77" spans="1:8" x14ac:dyDescent="0.25">
      <c r="A77" s="342">
        <f t="shared" si="5"/>
        <v>71</v>
      </c>
      <c r="B77" s="342" t="s">
        <v>1452</v>
      </c>
      <c r="C77" s="314" t="s">
        <v>1453</v>
      </c>
      <c r="D77" s="344">
        <v>176.36</v>
      </c>
      <c r="E77" s="344">
        <f t="shared" si="3"/>
        <v>246.9</v>
      </c>
      <c r="F77" s="344">
        <f t="shared" si="4"/>
        <v>296.27999999999997</v>
      </c>
      <c r="G77" s="315" t="s">
        <v>1230</v>
      </c>
      <c r="H77" s="315" t="s">
        <v>1230</v>
      </c>
    </row>
    <row r="78" spans="1:8" ht="31.5" x14ac:dyDescent="0.25">
      <c r="A78" s="342">
        <f t="shared" si="5"/>
        <v>72</v>
      </c>
      <c r="B78" s="342" t="s">
        <v>1454</v>
      </c>
      <c r="C78" s="314" t="s">
        <v>1455</v>
      </c>
      <c r="D78" s="344">
        <v>176.36</v>
      </c>
      <c r="E78" s="344">
        <f t="shared" si="3"/>
        <v>246.9</v>
      </c>
      <c r="F78" s="344">
        <f t="shared" si="4"/>
        <v>296.27999999999997</v>
      </c>
      <c r="G78" s="315" t="s">
        <v>1230</v>
      </c>
      <c r="H78" s="315" t="s">
        <v>1230</v>
      </c>
    </row>
    <row r="79" spans="1:8" x14ac:dyDescent="0.25">
      <c r="A79" s="342">
        <f t="shared" si="5"/>
        <v>73</v>
      </c>
      <c r="B79" s="342" t="s">
        <v>1456</v>
      </c>
      <c r="C79" s="314" t="s">
        <v>1457</v>
      </c>
      <c r="D79" s="344">
        <v>176.36</v>
      </c>
      <c r="E79" s="344">
        <f t="shared" si="3"/>
        <v>246.9</v>
      </c>
      <c r="F79" s="344">
        <f t="shared" si="4"/>
        <v>296.27999999999997</v>
      </c>
      <c r="G79" s="315" t="s">
        <v>1230</v>
      </c>
      <c r="H79" s="315" t="s">
        <v>1230</v>
      </c>
    </row>
    <row r="80" spans="1:8" x14ac:dyDescent="0.25">
      <c r="A80" s="342">
        <f t="shared" si="5"/>
        <v>74</v>
      </c>
      <c r="B80" s="342" t="s">
        <v>1458</v>
      </c>
      <c r="C80" s="314" t="s">
        <v>1459</v>
      </c>
      <c r="D80" s="344">
        <v>176.36</v>
      </c>
      <c r="E80" s="344">
        <f t="shared" si="3"/>
        <v>246.9</v>
      </c>
      <c r="F80" s="344">
        <f t="shared" si="4"/>
        <v>296.27999999999997</v>
      </c>
      <c r="G80" s="315" t="s">
        <v>1230</v>
      </c>
      <c r="H80" s="315" t="s">
        <v>1230</v>
      </c>
    </row>
    <row r="81" spans="1:8" x14ac:dyDescent="0.25">
      <c r="A81" s="342">
        <f t="shared" si="5"/>
        <v>75</v>
      </c>
      <c r="B81" s="342" t="s">
        <v>1460</v>
      </c>
      <c r="C81" s="314" t="s">
        <v>1461</v>
      </c>
      <c r="D81" s="344">
        <v>176.36</v>
      </c>
      <c r="E81" s="344">
        <f t="shared" si="3"/>
        <v>246.9</v>
      </c>
      <c r="F81" s="344">
        <f t="shared" si="4"/>
        <v>296.27999999999997</v>
      </c>
      <c r="G81" s="315" t="s">
        <v>1230</v>
      </c>
      <c r="H81" s="315" t="s">
        <v>1230</v>
      </c>
    </row>
    <row r="82" spans="1:8" x14ac:dyDescent="0.25">
      <c r="A82" s="342">
        <f t="shared" si="5"/>
        <v>76</v>
      </c>
      <c r="B82" s="342" t="s">
        <v>1462</v>
      </c>
      <c r="C82" s="314" t="s">
        <v>1463</v>
      </c>
      <c r="D82" s="344">
        <v>176.36</v>
      </c>
      <c r="E82" s="344">
        <f t="shared" si="3"/>
        <v>246.9</v>
      </c>
      <c r="F82" s="344">
        <f t="shared" si="4"/>
        <v>296.27999999999997</v>
      </c>
      <c r="G82" s="315" t="s">
        <v>1230</v>
      </c>
      <c r="H82" s="315" t="s">
        <v>1230</v>
      </c>
    </row>
    <row r="83" spans="1:8" x14ac:dyDescent="0.25">
      <c r="A83" s="342">
        <f t="shared" si="5"/>
        <v>77</v>
      </c>
      <c r="B83" s="342" t="s">
        <v>1464</v>
      </c>
      <c r="C83" s="314" t="s">
        <v>1465</v>
      </c>
      <c r="D83" s="344">
        <v>176.36</v>
      </c>
      <c r="E83" s="344">
        <f t="shared" si="3"/>
        <v>246.9</v>
      </c>
      <c r="F83" s="344">
        <f t="shared" si="4"/>
        <v>296.27999999999997</v>
      </c>
      <c r="G83" s="315" t="s">
        <v>1230</v>
      </c>
      <c r="H83" s="315" t="s">
        <v>1230</v>
      </c>
    </row>
    <row r="84" spans="1:8" x14ac:dyDescent="0.25">
      <c r="A84" s="342">
        <f t="shared" si="5"/>
        <v>78</v>
      </c>
      <c r="B84" s="342" t="s">
        <v>1466</v>
      </c>
      <c r="C84" s="314" t="s">
        <v>1467</v>
      </c>
      <c r="D84" s="344">
        <v>176.36</v>
      </c>
      <c r="E84" s="344">
        <f t="shared" si="3"/>
        <v>246.9</v>
      </c>
      <c r="F84" s="344">
        <f t="shared" si="4"/>
        <v>296.27999999999997</v>
      </c>
      <c r="G84" s="315" t="s">
        <v>1230</v>
      </c>
      <c r="H84" s="315" t="s">
        <v>1230</v>
      </c>
    </row>
    <row r="85" spans="1:8" x14ac:dyDescent="0.25">
      <c r="A85" s="342">
        <f t="shared" si="5"/>
        <v>79</v>
      </c>
      <c r="B85" s="342" t="s">
        <v>1468</v>
      </c>
      <c r="C85" s="314" t="s">
        <v>1469</v>
      </c>
      <c r="D85" s="344">
        <v>176.36</v>
      </c>
      <c r="E85" s="344">
        <f t="shared" si="3"/>
        <v>246.9</v>
      </c>
      <c r="F85" s="344">
        <f t="shared" si="4"/>
        <v>296.27999999999997</v>
      </c>
      <c r="G85" s="315" t="s">
        <v>1230</v>
      </c>
      <c r="H85" s="315" t="s">
        <v>1230</v>
      </c>
    </row>
    <row r="86" spans="1:8" ht="31.5" x14ac:dyDescent="0.25">
      <c r="A86" s="342">
        <f t="shared" si="5"/>
        <v>80</v>
      </c>
      <c r="B86" s="342" t="s">
        <v>1470</v>
      </c>
      <c r="C86" s="314" t="s">
        <v>1471</v>
      </c>
      <c r="D86" s="344">
        <v>176.36</v>
      </c>
      <c r="E86" s="344">
        <f t="shared" si="3"/>
        <v>246.9</v>
      </c>
      <c r="F86" s="344">
        <f t="shared" si="4"/>
        <v>296.27999999999997</v>
      </c>
      <c r="G86" s="315" t="s">
        <v>1230</v>
      </c>
      <c r="H86" s="315" t="s">
        <v>1230</v>
      </c>
    </row>
    <row r="87" spans="1:8" x14ac:dyDescent="0.25">
      <c r="A87" s="342">
        <f t="shared" si="5"/>
        <v>81</v>
      </c>
      <c r="B87" s="342" t="s">
        <v>1472</v>
      </c>
      <c r="C87" s="314" t="s">
        <v>1473</v>
      </c>
      <c r="D87" s="344">
        <v>176.36</v>
      </c>
      <c r="E87" s="344">
        <f t="shared" si="3"/>
        <v>246.9</v>
      </c>
      <c r="F87" s="344">
        <f t="shared" si="4"/>
        <v>296.27999999999997</v>
      </c>
      <c r="G87" s="315" t="s">
        <v>1230</v>
      </c>
      <c r="H87" s="315" t="s">
        <v>1230</v>
      </c>
    </row>
    <row r="88" spans="1:8" x14ac:dyDescent="0.25">
      <c r="A88" s="342">
        <f t="shared" si="5"/>
        <v>82</v>
      </c>
      <c r="B88" s="342" t="s">
        <v>1474</v>
      </c>
      <c r="C88" s="314" t="s">
        <v>1475</v>
      </c>
      <c r="D88" s="344">
        <v>176.36</v>
      </c>
      <c r="E88" s="344">
        <f>ROUND(D88*1.4,2)</f>
        <v>246.9</v>
      </c>
      <c r="F88" s="344">
        <f>ROUND(D88*1.68,2)</f>
        <v>296.27999999999997</v>
      </c>
      <c r="G88" s="315" t="s">
        <v>1230</v>
      </c>
      <c r="H88" s="315" t="s">
        <v>1230</v>
      </c>
    </row>
    <row r="89" spans="1:8" x14ac:dyDescent="0.25">
      <c r="A89" s="342">
        <f t="shared" si="5"/>
        <v>83</v>
      </c>
      <c r="B89" s="342" t="s">
        <v>1476</v>
      </c>
      <c r="C89" s="314" t="s">
        <v>1477</v>
      </c>
      <c r="D89" s="344">
        <v>176.36</v>
      </c>
      <c r="E89" s="344">
        <f t="shared" si="3"/>
        <v>246.9</v>
      </c>
      <c r="F89" s="344">
        <f t="shared" si="4"/>
        <v>296.27999999999997</v>
      </c>
      <c r="G89" s="315" t="s">
        <v>1230</v>
      </c>
      <c r="H89" s="315" t="s">
        <v>1230</v>
      </c>
    </row>
    <row r="90" spans="1:8" x14ac:dyDescent="0.25">
      <c r="A90" s="342">
        <f t="shared" si="5"/>
        <v>84</v>
      </c>
      <c r="B90" s="342" t="s">
        <v>1478</v>
      </c>
      <c r="C90" s="314" t="s">
        <v>1479</v>
      </c>
      <c r="D90" s="344">
        <v>176.36</v>
      </c>
      <c r="E90" s="344">
        <f t="shared" si="3"/>
        <v>246.9</v>
      </c>
      <c r="F90" s="344">
        <f t="shared" si="4"/>
        <v>296.27999999999997</v>
      </c>
      <c r="G90" s="315" t="s">
        <v>1230</v>
      </c>
      <c r="H90" s="315" t="s">
        <v>1230</v>
      </c>
    </row>
    <row r="91" spans="1:8" ht="31.5" x14ac:dyDescent="0.25">
      <c r="A91" s="342">
        <f t="shared" si="5"/>
        <v>85</v>
      </c>
      <c r="B91" s="342" t="s">
        <v>1480</v>
      </c>
      <c r="C91" s="314" t="s">
        <v>1481</v>
      </c>
      <c r="D91" s="344">
        <v>176.36</v>
      </c>
      <c r="E91" s="344">
        <f t="shared" si="3"/>
        <v>246.9</v>
      </c>
      <c r="F91" s="344">
        <f t="shared" si="4"/>
        <v>296.27999999999997</v>
      </c>
      <c r="G91" s="315" t="s">
        <v>1230</v>
      </c>
      <c r="H91" s="315" t="s">
        <v>1230</v>
      </c>
    </row>
    <row r="92" spans="1:8" ht="31.5" x14ac:dyDescent="0.25">
      <c r="A92" s="342">
        <f t="shared" si="5"/>
        <v>86</v>
      </c>
      <c r="B92" s="342" t="s">
        <v>1482</v>
      </c>
      <c r="C92" s="314" t="s">
        <v>1483</v>
      </c>
      <c r="D92" s="344">
        <v>176.36</v>
      </c>
      <c r="E92" s="344">
        <f t="shared" si="3"/>
        <v>246.9</v>
      </c>
      <c r="F92" s="344">
        <f t="shared" si="4"/>
        <v>296.27999999999997</v>
      </c>
      <c r="G92" s="315" t="s">
        <v>1230</v>
      </c>
      <c r="H92" s="315" t="s">
        <v>1230</v>
      </c>
    </row>
    <row r="93" spans="1:8" x14ac:dyDescent="0.25">
      <c r="A93" s="342">
        <f t="shared" si="5"/>
        <v>87</v>
      </c>
      <c r="B93" s="342" t="s">
        <v>1484</v>
      </c>
      <c r="C93" s="314" t="s">
        <v>1485</v>
      </c>
      <c r="D93" s="344">
        <v>176.36</v>
      </c>
      <c r="E93" s="344">
        <f t="shared" si="3"/>
        <v>246.9</v>
      </c>
      <c r="F93" s="344">
        <f t="shared" si="4"/>
        <v>296.27999999999997</v>
      </c>
      <c r="G93" s="315" t="s">
        <v>1230</v>
      </c>
      <c r="H93" s="315" t="s">
        <v>1230</v>
      </c>
    </row>
    <row r="94" spans="1:8" x14ac:dyDescent="0.25">
      <c r="A94" s="342">
        <f t="shared" si="5"/>
        <v>88</v>
      </c>
      <c r="B94" s="342" t="s">
        <v>1486</v>
      </c>
      <c r="C94" s="314" t="s">
        <v>1487</v>
      </c>
      <c r="D94" s="353">
        <f>176.36+20</f>
        <v>196.36</v>
      </c>
      <c r="E94" s="344">
        <f>ROUND(D94*1.4,2)</f>
        <v>274.89999999999998</v>
      </c>
      <c r="F94" s="344">
        <f>ROUND(D94*1.68,2)</f>
        <v>329.88</v>
      </c>
      <c r="G94" s="315" t="s">
        <v>1230</v>
      </c>
      <c r="H94" s="315" t="s">
        <v>1230</v>
      </c>
    </row>
    <row r="95" spans="1:8" x14ac:dyDescent="0.25">
      <c r="A95" s="342">
        <f t="shared" si="5"/>
        <v>89</v>
      </c>
      <c r="B95" s="342" t="s">
        <v>1488</v>
      </c>
      <c r="C95" s="314" t="s">
        <v>1489</v>
      </c>
      <c r="D95" s="344">
        <v>176.36</v>
      </c>
      <c r="E95" s="344">
        <f t="shared" si="3"/>
        <v>246.9</v>
      </c>
      <c r="F95" s="344">
        <f t="shared" si="4"/>
        <v>296.27999999999997</v>
      </c>
      <c r="G95" s="315" t="s">
        <v>1230</v>
      </c>
      <c r="H95" s="315" t="s">
        <v>1230</v>
      </c>
    </row>
    <row r="96" spans="1:8" x14ac:dyDescent="0.25">
      <c r="A96" s="342">
        <f t="shared" si="5"/>
        <v>90</v>
      </c>
      <c r="B96" s="342" t="s">
        <v>1490</v>
      </c>
      <c r="C96" s="314" t="s">
        <v>1491</v>
      </c>
      <c r="D96" s="344">
        <v>176.36</v>
      </c>
      <c r="E96" s="344">
        <f t="shared" si="3"/>
        <v>246.9</v>
      </c>
      <c r="F96" s="344">
        <f t="shared" si="4"/>
        <v>296.27999999999997</v>
      </c>
      <c r="G96" s="315" t="s">
        <v>1230</v>
      </c>
      <c r="H96" s="315" t="s">
        <v>1230</v>
      </c>
    </row>
    <row r="97" spans="1:8" ht="31.5" x14ac:dyDescent="0.25">
      <c r="A97" s="342">
        <f t="shared" si="5"/>
        <v>91</v>
      </c>
      <c r="B97" s="342" t="s">
        <v>1492</v>
      </c>
      <c r="C97" s="314" t="s">
        <v>1493</v>
      </c>
      <c r="D97" s="353">
        <f>176.36+20</f>
        <v>196.36</v>
      </c>
      <c r="E97" s="344">
        <f t="shared" si="3"/>
        <v>274.89999999999998</v>
      </c>
      <c r="F97" s="344">
        <f t="shared" si="4"/>
        <v>329.88</v>
      </c>
      <c r="G97" s="315" t="s">
        <v>1230</v>
      </c>
      <c r="H97" s="315" t="s">
        <v>1230</v>
      </c>
    </row>
    <row r="98" spans="1:8" x14ac:dyDescent="0.25">
      <c r="A98" s="342">
        <f t="shared" si="5"/>
        <v>92</v>
      </c>
      <c r="B98" s="342" t="s">
        <v>1494</v>
      </c>
      <c r="C98" s="314" t="s">
        <v>1495</v>
      </c>
      <c r="D98" s="344">
        <v>176.36</v>
      </c>
      <c r="E98" s="344">
        <f t="shared" si="3"/>
        <v>246.9</v>
      </c>
      <c r="F98" s="344">
        <f t="shared" si="4"/>
        <v>296.27999999999997</v>
      </c>
      <c r="G98" s="315" t="s">
        <v>1230</v>
      </c>
      <c r="H98" s="315" t="s">
        <v>1230</v>
      </c>
    </row>
    <row r="99" spans="1:8" x14ac:dyDescent="0.25">
      <c r="A99" s="342">
        <f t="shared" si="5"/>
        <v>93</v>
      </c>
      <c r="B99" s="342" t="s">
        <v>1496</v>
      </c>
      <c r="C99" s="314" t="s">
        <v>1497</v>
      </c>
      <c r="D99" s="344">
        <v>176.36</v>
      </c>
      <c r="E99" s="344">
        <f t="shared" si="3"/>
        <v>246.9</v>
      </c>
      <c r="F99" s="344">
        <f t="shared" si="4"/>
        <v>296.27999999999997</v>
      </c>
      <c r="G99" s="315" t="s">
        <v>1230</v>
      </c>
      <c r="H99" s="315" t="s">
        <v>1230</v>
      </c>
    </row>
    <row r="100" spans="1:8" x14ac:dyDescent="0.25">
      <c r="A100" s="342">
        <f t="shared" si="5"/>
        <v>94</v>
      </c>
      <c r="B100" s="342" t="s">
        <v>1498</v>
      </c>
      <c r="C100" s="314" t="s">
        <v>1499</v>
      </c>
      <c r="D100" s="344">
        <v>176.36</v>
      </c>
      <c r="E100" s="344">
        <f t="shared" si="3"/>
        <v>246.9</v>
      </c>
      <c r="F100" s="344">
        <f t="shared" si="4"/>
        <v>296.27999999999997</v>
      </c>
      <c r="G100" s="315" t="s">
        <v>1230</v>
      </c>
      <c r="H100" s="315" t="s">
        <v>1230</v>
      </c>
    </row>
    <row r="101" spans="1:8" x14ac:dyDescent="0.25">
      <c r="A101" s="342">
        <f t="shared" si="5"/>
        <v>95</v>
      </c>
      <c r="B101" s="342" t="s">
        <v>1500</v>
      </c>
      <c r="C101" s="314" t="s">
        <v>1501</v>
      </c>
      <c r="D101" s="344">
        <v>176.36</v>
      </c>
      <c r="E101" s="344">
        <f t="shared" si="3"/>
        <v>246.9</v>
      </c>
      <c r="F101" s="344">
        <f t="shared" si="4"/>
        <v>296.27999999999997</v>
      </c>
      <c r="G101" s="315" t="s">
        <v>1230</v>
      </c>
      <c r="H101" s="315" t="s">
        <v>1230</v>
      </c>
    </row>
    <row r="102" spans="1:8" x14ac:dyDescent="0.25">
      <c r="A102" s="342">
        <f t="shared" si="5"/>
        <v>96</v>
      </c>
      <c r="B102" s="342" t="s">
        <v>1502</v>
      </c>
      <c r="C102" s="314" t="s">
        <v>1503</v>
      </c>
      <c r="D102" s="344">
        <v>176.36</v>
      </c>
      <c r="E102" s="344">
        <f t="shared" si="3"/>
        <v>246.9</v>
      </c>
      <c r="F102" s="344">
        <f t="shared" si="4"/>
        <v>296.27999999999997</v>
      </c>
      <c r="G102" s="315" t="s">
        <v>1230</v>
      </c>
      <c r="H102" s="315" t="s">
        <v>1230</v>
      </c>
    </row>
    <row r="103" spans="1:8" ht="23.45" customHeight="1" x14ac:dyDescent="0.25">
      <c r="A103" s="342">
        <f t="shared" si="5"/>
        <v>97</v>
      </c>
      <c r="B103" s="342" t="s">
        <v>1504</v>
      </c>
      <c r="C103" s="314" t="s">
        <v>1505</v>
      </c>
      <c r="D103" s="353">
        <v>100.41</v>
      </c>
      <c r="E103" s="344">
        <f t="shared" si="3"/>
        <v>140.57</v>
      </c>
      <c r="F103" s="344">
        <f t="shared" si="4"/>
        <v>168.69</v>
      </c>
      <c r="G103" s="315" t="s">
        <v>1230</v>
      </c>
      <c r="H103" s="315" t="s">
        <v>1230</v>
      </c>
    </row>
    <row r="104" spans="1:8" ht="21" customHeight="1" x14ac:dyDescent="0.25">
      <c r="A104" s="342">
        <f t="shared" si="5"/>
        <v>98</v>
      </c>
      <c r="B104" s="342" t="s">
        <v>1506</v>
      </c>
      <c r="C104" s="314" t="s">
        <v>1507</v>
      </c>
      <c r="D104" s="353">
        <v>100.41</v>
      </c>
      <c r="E104" s="344">
        <f t="shared" si="3"/>
        <v>140.57</v>
      </c>
      <c r="F104" s="344">
        <f t="shared" si="4"/>
        <v>168.69</v>
      </c>
      <c r="G104" s="315" t="s">
        <v>1230</v>
      </c>
      <c r="H104" s="315" t="s">
        <v>1230</v>
      </c>
    </row>
    <row r="105" spans="1:8" x14ac:dyDescent="0.25">
      <c r="A105" s="342">
        <f t="shared" si="5"/>
        <v>99</v>
      </c>
      <c r="B105" s="342" t="s">
        <v>1508</v>
      </c>
      <c r="C105" s="314" t="s">
        <v>1509</v>
      </c>
      <c r="D105" s="344">
        <v>176.36</v>
      </c>
      <c r="E105" s="344">
        <f t="shared" si="3"/>
        <v>246.9</v>
      </c>
      <c r="F105" s="344">
        <f t="shared" si="4"/>
        <v>296.27999999999997</v>
      </c>
      <c r="G105" s="315" t="s">
        <v>1230</v>
      </c>
      <c r="H105" s="315" t="s">
        <v>1230</v>
      </c>
    </row>
    <row r="106" spans="1:8" ht="22.9" customHeight="1" x14ac:dyDescent="0.25">
      <c r="A106" s="342">
        <f t="shared" si="5"/>
        <v>100</v>
      </c>
      <c r="B106" s="342" t="s">
        <v>1510</v>
      </c>
      <c r="C106" s="314" t="s">
        <v>1511</v>
      </c>
      <c r="D106" s="344">
        <v>176.36</v>
      </c>
      <c r="E106" s="344">
        <f t="shared" si="3"/>
        <v>246.9</v>
      </c>
      <c r="F106" s="344">
        <f t="shared" si="4"/>
        <v>296.27999999999997</v>
      </c>
      <c r="G106" s="315" t="s">
        <v>1230</v>
      </c>
      <c r="H106" s="315" t="s">
        <v>1230</v>
      </c>
    </row>
    <row r="107" spans="1:8" ht="25.5" customHeight="1" x14ac:dyDescent="0.25">
      <c r="A107" s="342">
        <f t="shared" si="5"/>
        <v>101</v>
      </c>
      <c r="B107" s="342" t="s">
        <v>1512</v>
      </c>
      <c r="C107" s="314" t="s">
        <v>1513</v>
      </c>
      <c r="D107" s="344">
        <v>176.36</v>
      </c>
      <c r="E107" s="344">
        <f t="shared" si="3"/>
        <v>246.9</v>
      </c>
      <c r="F107" s="344">
        <f t="shared" si="4"/>
        <v>296.27999999999997</v>
      </c>
      <c r="G107" s="315" t="s">
        <v>1230</v>
      </c>
      <c r="H107" s="315" t="s">
        <v>1230</v>
      </c>
    </row>
    <row r="108" spans="1:8" ht="25.5" customHeight="1" x14ac:dyDescent="0.25">
      <c r="A108" s="342">
        <f t="shared" si="5"/>
        <v>102</v>
      </c>
      <c r="B108" s="342" t="s">
        <v>1514</v>
      </c>
      <c r="C108" s="314" t="s">
        <v>1515</v>
      </c>
      <c r="D108" s="344">
        <v>176.36</v>
      </c>
      <c r="E108" s="344">
        <f t="shared" si="3"/>
        <v>246.9</v>
      </c>
      <c r="F108" s="344">
        <f t="shared" si="4"/>
        <v>296.27999999999997</v>
      </c>
      <c r="G108" s="315" t="s">
        <v>1230</v>
      </c>
      <c r="H108" s="315" t="s">
        <v>1230</v>
      </c>
    </row>
    <row r="109" spans="1:8" ht="25.5" customHeight="1" x14ac:dyDescent="0.25">
      <c r="A109" s="342">
        <f t="shared" si="5"/>
        <v>103</v>
      </c>
      <c r="B109" s="342" t="s">
        <v>1516</v>
      </c>
      <c r="C109" s="314" t="s">
        <v>1517</v>
      </c>
      <c r="D109" s="344">
        <v>176.36</v>
      </c>
      <c r="E109" s="344">
        <f t="shared" si="3"/>
        <v>246.9</v>
      </c>
      <c r="F109" s="344">
        <f t="shared" si="4"/>
        <v>296.27999999999997</v>
      </c>
      <c r="G109" s="315" t="s">
        <v>1230</v>
      </c>
      <c r="H109" s="315" t="s">
        <v>1230</v>
      </c>
    </row>
    <row r="110" spans="1:8" ht="25.5" customHeight="1" x14ac:dyDescent="0.25">
      <c r="A110" s="342">
        <f t="shared" si="5"/>
        <v>104</v>
      </c>
      <c r="B110" s="342" t="s">
        <v>1518</v>
      </c>
      <c r="C110" s="314" t="s">
        <v>1519</v>
      </c>
      <c r="D110" s="344">
        <v>176.36</v>
      </c>
      <c r="E110" s="344">
        <f t="shared" si="3"/>
        <v>246.9</v>
      </c>
      <c r="F110" s="344">
        <f t="shared" si="4"/>
        <v>296.27999999999997</v>
      </c>
      <c r="G110" s="315" t="s">
        <v>1230</v>
      </c>
      <c r="H110" s="315" t="s">
        <v>1230</v>
      </c>
    </row>
    <row r="111" spans="1:8" ht="25.5" customHeight="1" x14ac:dyDescent="0.25">
      <c r="A111" s="342">
        <f t="shared" si="5"/>
        <v>105</v>
      </c>
      <c r="B111" s="342" t="s">
        <v>1520</v>
      </c>
      <c r="C111" s="314" t="s">
        <v>1521</v>
      </c>
      <c r="D111" s="344">
        <v>176.36</v>
      </c>
      <c r="E111" s="344">
        <f t="shared" si="3"/>
        <v>246.9</v>
      </c>
      <c r="F111" s="344">
        <f t="shared" si="4"/>
        <v>296.27999999999997</v>
      </c>
      <c r="G111" s="315" t="s">
        <v>1230</v>
      </c>
      <c r="H111" s="315" t="s">
        <v>1230</v>
      </c>
    </row>
    <row r="112" spans="1:8" ht="25.5" customHeight="1" x14ac:dyDescent="0.25">
      <c r="A112" s="342">
        <f t="shared" si="5"/>
        <v>106</v>
      </c>
      <c r="B112" s="342" t="s">
        <v>1522</v>
      </c>
      <c r="C112" s="314" t="s">
        <v>1523</v>
      </c>
      <c r="D112" s="344">
        <v>176.36</v>
      </c>
      <c r="E112" s="344">
        <f t="shared" si="3"/>
        <v>246.9</v>
      </c>
      <c r="F112" s="344">
        <f t="shared" si="4"/>
        <v>296.27999999999997</v>
      </c>
      <c r="G112" s="315" t="s">
        <v>1230</v>
      </c>
      <c r="H112" s="315" t="s">
        <v>1230</v>
      </c>
    </row>
    <row r="113" spans="1:8" ht="25.5" customHeight="1" x14ac:dyDescent="0.25">
      <c r="A113" s="342">
        <f t="shared" si="5"/>
        <v>107</v>
      </c>
      <c r="B113" s="342" t="s">
        <v>1524</v>
      </c>
      <c r="C113" s="314" t="s">
        <v>1525</v>
      </c>
      <c r="D113" s="344">
        <v>176.36</v>
      </c>
      <c r="E113" s="344">
        <f t="shared" si="3"/>
        <v>246.9</v>
      </c>
      <c r="F113" s="344">
        <f t="shared" si="4"/>
        <v>296.27999999999997</v>
      </c>
      <c r="G113" s="315" t="s">
        <v>1230</v>
      </c>
      <c r="H113" s="315" t="s">
        <v>1230</v>
      </c>
    </row>
    <row r="114" spans="1:8" ht="25.5" customHeight="1" x14ac:dyDescent="0.25">
      <c r="A114" s="342">
        <f t="shared" si="5"/>
        <v>108</v>
      </c>
      <c r="B114" s="342" t="s">
        <v>1526</v>
      </c>
      <c r="C114" s="314" t="s">
        <v>1527</v>
      </c>
      <c r="D114" s="344">
        <v>176.36</v>
      </c>
      <c r="E114" s="344">
        <f t="shared" si="3"/>
        <v>246.9</v>
      </c>
      <c r="F114" s="344">
        <f t="shared" si="4"/>
        <v>296.27999999999997</v>
      </c>
      <c r="G114" s="315" t="s">
        <v>1230</v>
      </c>
      <c r="H114" s="315" t="s">
        <v>1230</v>
      </c>
    </row>
    <row r="115" spans="1:8" ht="25.5" customHeight="1" x14ac:dyDescent="0.25">
      <c r="A115" s="342">
        <f t="shared" si="5"/>
        <v>109</v>
      </c>
      <c r="B115" s="342" t="s">
        <v>1528</v>
      </c>
      <c r="C115" s="314" t="s">
        <v>1529</v>
      </c>
      <c r="D115" s="344">
        <v>176.36</v>
      </c>
      <c r="E115" s="344">
        <f t="shared" si="3"/>
        <v>246.9</v>
      </c>
      <c r="F115" s="344">
        <f t="shared" si="4"/>
        <v>296.27999999999997</v>
      </c>
      <c r="G115" s="315" t="s">
        <v>1230</v>
      </c>
      <c r="H115" s="315" t="s">
        <v>1230</v>
      </c>
    </row>
    <row r="116" spans="1:8" ht="25.5" customHeight="1" x14ac:dyDescent="0.25">
      <c r="A116" s="342">
        <f t="shared" si="5"/>
        <v>110</v>
      </c>
      <c r="B116" s="342" t="s">
        <v>1530</v>
      </c>
      <c r="C116" s="314" t="s">
        <v>1531</v>
      </c>
      <c r="D116" s="353">
        <f>572.14-20</f>
        <v>552.14</v>
      </c>
      <c r="E116" s="344">
        <f t="shared" si="3"/>
        <v>773</v>
      </c>
      <c r="F116" s="344">
        <f t="shared" si="4"/>
        <v>927.6</v>
      </c>
      <c r="G116" s="315" t="s">
        <v>1230</v>
      </c>
      <c r="H116" s="315" t="s">
        <v>1230</v>
      </c>
    </row>
    <row r="117" spans="1:8" ht="25.5" customHeight="1" x14ac:dyDescent="0.25">
      <c r="A117" s="342">
        <f t="shared" si="5"/>
        <v>111</v>
      </c>
      <c r="B117" s="342" t="s">
        <v>1532</v>
      </c>
      <c r="C117" s="314" t="s">
        <v>1533</v>
      </c>
      <c r="D117" s="353">
        <v>572.14</v>
      </c>
      <c r="E117" s="344">
        <f t="shared" si="3"/>
        <v>801</v>
      </c>
      <c r="F117" s="344">
        <f t="shared" si="4"/>
        <v>961.2</v>
      </c>
      <c r="G117" s="315" t="s">
        <v>1230</v>
      </c>
      <c r="H117" s="315" t="s">
        <v>1230</v>
      </c>
    </row>
    <row r="118" spans="1:8" ht="31.5" x14ac:dyDescent="0.25">
      <c r="A118" s="342">
        <f t="shared" si="5"/>
        <v>112</v>
      </c>
      <c r="B118" s="342" t="s">
        <v>1534</v>
      </c>
      <c r="C118" s="314" t="s">
        <v>1535</v>
      </c>
      <c r="D118" s="353">
        <v>196.36</v>
      </c>
      <c r="E118" s="344">
        <f>ROUND(D118*1.4,2)</f>
        <v>274.89999999999998</v>
      </c>
      <c r="F118" s="344">
        <f>ROUND(D118*1.68,2)</f>
        <v>329.88</v>
      </c>
      <c r="G118" s="315" t="s">
        <v>1230</v>
      </c>
      <c r="H118" s="315" t="s">
        <v>1230</v>
      </c>
    </row>
    <row r="119" spans="1:8" ht="31.5" x14ac:dyDescent="0.25">
      <c r="A119" s="342">
        <f t="shared" si="5"/>
        <v>113</v>
      </c>
      <c r="B119" s="342" t="s">
        <v>1536</v>
      </c>
      <c r="C119" s="314" t="s">
        <v>1537</v>
      </c>
      <c r="D119" s="344">
        <v>176.36</v>
      </c>
      <c r="E119" s="344">
        <f t="shared" si="3"/>
        <v>246.9</v>
      </c>
      <c r="F119" s="344">
        <f t="shared" si="4"/>
        <v>296.27999999999997</v>
      </c>
      <c r="G119" s="315" t="s">
        <v>1230</v>
      </c>
      <c r="H119" s="315" t="s">
        <v>1230</v>
      </c>
    </row>
    <row r="120" spans="1:8" ht="20.25" customHeight="1" x14ac:dyDescent="0.25">
      <c r="A120" s="342">
        <f t="shared" si="5"/>
        <v>114</v>
      </c>
      <c r="B120" s="342" t="s">
        <v>1538</v>
      </c>
      <c r="C120" s="314" t="s">
        <v>1539</v>
      </c>
      <c r="D120" s="344">
        <v>176.36</v>
      </c>
      <c r="E120" s="344">
        <f>ROUND(D120*1.4,2)</f>
        <v>246.9</v>
      </c>
      <c r="F120" s="344">
        <f>ROUND(D120*1.68,2)</f>
        <v>296.27999999999997</v>
      </c>
      <c r="G120" s="315" t="s">
        <v>1230</v>
      </c>
      <c r="H120" s="315" t="s">
        <v>1230</v>
      </c>
    </row>
    <row r="121" spans="1:8" ht="20.25" customHeight="1" x14ac:dyDescent="0.25">
      <c r="A121" s="342">
        <f t="shared" si="5"/>
        <v>115</v>
      </c>
      <c r="B121" s="342" t="s">
        <v>1540</v>
      </c>
      <c r="C121" s="314" t="s">
        <v>1541</v>
      </c>
      <c r="D121" s="344">
        <v>176.36</v>
      </c>
      <c r="E121" s="344">
        <f t="shared" si="3"/>
        <v>246.9</v>
      </c>
      <c r="F121" s="344">
        <f t="shared" si="4"/>
        <v>296.27999999999997</v>
      </c>
      <c r="G121" s="315" t="s">
        <v>1230</v>
      </c>
      <c r="H121" s="315" t="s">
        <v>1230</v>
      </c>
    </row>
    <row r="122" spans="1:8" ht="30" customHeight="1" x14ac:dyDescent="0.25">
      <c r="A122" s="342">
        <f t="shared" si="5"/>
        <v>116</v>
      </c>
      <c r="B122" s="342" t="s">
        <v>1542</v>
      </c>
      <c r="C122" s="314" t="s">
        <v>1543</v>
      </c>
      <c r="D122" s="344">
        <v>176.36</v>
      </c>
      <c r="E122" s="344">
        <f t="shared" si="3"/>
        <v>246.9</v>
      </c>
      <c r="F122" s="344">
        <f t="shared" si="4"/>
        <v>296.27999999999997</v>
      </c>
      <c r="G122" s="315" t="s">
        <v>1230</v>
      </c>
      <c r="H122" s="315" t="s">
        <v>1230</v>
      </c>
    </row>
    <row r="123" spans="1:8" ht="29.45" customHeight="1" x14ac:dyDescent="0.25">
      <c r="A123" s="342">
        <f t="shared" si="5"/>
        <v>117</v>
      </c>
      <c r="B123" s="342" t="s">
        <v>1544</v>
      </c>
      <c r="C123" s="314" t="s">
        <v>1545</v>
      </c>
      <c r="D123" s="353">
        <v>572.14</v>
      </c>
      <c r="E123" s="344">
        <f t="shared" si="3"/>
        <v>801</v>
      </c>
      <c r="F123" s="344">
        <f t="shared" si="4"/>
        <v>961.2</v>
      </c>
      <c r="G123" s="315" t="s">
        <v>1230</v>
      </c>
      <c r="H123" s="315" t="s">
        <v>1230</v>
      </c>
    </row>
    <row r="124" spans="1:8" ht="30.6" customHeight="1" x14ac:dyDescent="0.25">
      <c r="A124" s="342">
        <f t="shared" si="5"/>
        <v>118</v>
      </c>
      <c r="B124" s="342" t="s">
        <v>1546</v>
      </c>
      <c r="C124" s="314" t="s">
        <v>1547</v>
      </c>
      <c r="D124" s="353">
        <v>572.14</v>
      </c>
      <c r="E124" s="344">
        <f t="shared" si="3"/>
        <v>801</v>
      </c>
      <c r="F124" s="344">
        <f t="shared" si="4"/>
        <v>961.2</v>
      </c>
      <c r="G124" s="315" t="s">
        <v>1230</v>
      </c>
      <c r="H124" s="315" t="s">
        <v>1230</v>
      </c>
    </row>
    <row r="125" spans="1:8" ht="24" customHeight="1" x14ac:dyDescent="0.25">
      <c r="A125" s="342">
        <f t="shared" si="5"/>
        <v>119</v>
      </c>
      <c r="B125" s="342" t="s">
        <v>1548</v>
      </c>
      <c r="C125" s="314" t="s">
        <v>1549</v>
      </c>
      <c r="D125" s="344">
        <v>176.36</v>
      </c>
      <c r="E125" s="344">
        <f t="shared" si="3"/>
        <v>246.9</v>
      </c>
      <c r="F125" s="344">
        <f t="shared" si="4"/>
        <v>296.27999999999997</v>
      </c>
      <c r="G125" s="315" t="s">
        <v>1230</v>
      </c>
      <c r="H125" s="315" t="s">
        <v>1230</v>
      </c>
    </row>
    <row r="126" spans="1:8" ht="31.9" customHeight="1" x14ac:dyDescent="0.25">
      <c r="A126" s="342">
        <f t="shared" si="5"/>
        <v>120</v>
      </c>
      <c r="B126" s="342" t="s">
        <v>1550</v>
      </c>
      <c r="C126" s="314" t="s">
        <v>1551</v>
      </c>
      <c r="D126" s="344">
        <v>176.36</v>
      </c>
      <c r="E126" s="344">
        <f t="shared" si="3"/>
        <v>246.9</v>
      </c>
      <c r="F126" s="344">
        <f t="shared" si="4"/>
        <v>296.27999999999997</v>
      </c>
      <c r="G126" s="315" t="s">
        <v>1230</v>
      </c>
      <c r="H126" s="315" t="s">
        <v>1230</v>
      </c>
    </row>
    <row r="127" spans="1:8" ht="25.9" customHeight="1" x14ac:dyDescent="0.25">
      <c r="A127" s="342">
        <f t="shared" si="5"/>
        <v>121</v>
      </c>
      <c r="B127" s="342" t="s">
        <v>1552</v>
      </c>
      <c r="C127" s="314" t="s">
        <v>1553</v>
      </c>
      <c r="D127" s="353">
        <f>176.36+20</f>
        <v>196.36</v>
      </c>
      <c r="E127" s="344">
        <f t="shared" si="3"/>
        <v>274.89999999999998</v>
      </c>
      <c r="F127" s="344">
        <f t="shared" si="4"/>
        <v>329.88</v>
      </c>
      <c r="G127" s="315" t="s">
        <v>1230</v>
      </c>
      <c r="H127" s="315" t="s">
        <v>1230</v>
      </c>
    </row>
    <row r="128" spans="1:8" ht="20.45" customHeight="1" x14ac:dyDescent="0.25">
      <c r="A128" s="342">
        <f t="shared" si="5"/>
        <v>122</v>
      </c>
      <c r="B128" s="342" t="s">
        <v>1554</v>
      </c>
      <c r="C128" s="314" t="s">
        <v>1555</v>
      </c>
      <c r="D128" s="344">
        <v>176.36</v>
      </c>
      <c r="E128" s="344">
        <f>ROUND(D128*1.4,2)</f>
        <v>246.9</v>
      </c>
      <c r="F128" s="344">
        <f>ROUND(D128*1.68,2)</f>
        <v>296.27999999999997</v>
      </c>
      <c r="G128" s="315" t="s">
        <v>1230</v>
      </c>
      <c r="H128" s="315" t="s">
        <v>1230</v>
      </c>
    </row>
    <row r="129" spans="1:8" ht="21.6" customHeight="1" x14ac:dyDescent="0.25">
      <c r="A129" s="342">
        <f t="shared" si="5"/>
        <v>123</v>
      </c>
      <c r="B129" s="342" t="s">
        <v>1556</v>
      </c>
      <c r="C129" s="314" t="s">
        <v>1557</v>
      </c>
      <c r="D129" s="344">
        <v>176.36</v>
      </c>
      <c r="E129" s="344">
        <f>ROUND(D129*1.4,2)</f>
        <v>246.9</v>
      </c>
      <c r="F129" s="344">
        <f>ROUND(D129*1.68,2)</f>
        <v>296.27999999999997</v>
      </c>
      <c r="G129" s="315" t="s">
        <v>1230</v>
      </c>
      <c r="H129" s="315" t="s">
        <v>1230</v>
      </c>
    </row>
    <row r="130" spans="1:8" ht="25.15" customHeight="1" x14ac:dyDescent="0.25">
      <c r="A130" s="342">
        <f t="shared" si="5"/>
        <v>124</v>
      </c>
      <c r="B130" s="342" t="s">
        <v>1558</v>
      </c>
      <c r="C130" s="314" t="s">
        <v>1261</v>
      </c>
      <c r="D130" s="344">
        <v>941.13</v>
      </c>
      <c r="E130" s="344">
        <f>ROUND(D130*1.4,2)</f>
        <v>1317.58</v>
      </c>
      <c r="F130" s="344">
        <f>ROUND(D130*1.68,2)</f>
        <v>1581.1</v>
      </c>
      <c r="G130" s="315" t="s">
        <v>1230</v>
      </c>
      <c r="H130" s="315" t="s">
        <v>1230</v>
      </c>
    </row>
    <row r="131" spans="1:8" ht="24.6" customHeight="1" x14ac:dyDescent="0.25">
      <c r="A131" s="342">
        <f t="shared" si="5"/>
        <v>125</v>
      </c>
      <c r="B131" s="342" t="s">
        <v>1559</v>
      </c>
      <c r="C131" s="314" t="s">
        <v>1560</v>
      </c>
      <c r="D131" s="344">
        <v>176.36</v>
      </c>
      <c r="E131" s="344">
        <f>ROUND(D131*1.4,2)</f>
        <v>246.9</v>
      </c>
      <c r="F131" s="344">
        <f>ROUND(D131*1.68,2)</f>
        <v>296.27999999999997</v>
      </c>
      <c r="G131" s="315" t="s">
        <v>1230</v>
      </c>
      <c r="H131" s="315" t="s">
        <v>1230</v>
      </c>
    </row>
    <row r="132" spans="1:8" ht="31.9" customHeight="1" x14ac:dyDescent="0.25">
      <c r="A132" s="342">
        <f t="shared" si="5"/>
        <v>126</v>
      </c>
      <c r="B132" s="342" t="s">
        <v>1561</v>
      </c>
      <c r="C132" s="314" t="s">
        <v>1562</v>
      </c>
      <c r="D132" s="344">
        <v>176.36</v>
      </c>
      <c r="E132" s="344">
        <f>ROUND(D132*1.4,2)</f>
        <v>246.9</v>
      </c>
      <c r="F132" s="344">
        <f>ROUND(D132*1.68,2)</f>
        <v>296.27999999999997</v>
      </c>
      <c r="G132" s="315" t="s">
        <v>1230</v>
      </c>
      <c r="H132" s="315" t="s">
        <v>1230</v>
      </c>
    </row>
    <row r="133" spans="1:8" ht="21" customHeight="1" x14ac:dyDescent="0.25">
      <c r="A133" s="342">
        <f t="shared" si="5"/>
        <v>127</v>
      </c>
      <c r="B133" s="342" t="s">
        <v>1563</v>
      </c>
      <c r="C133" s="314" t="s">
        <v>1564</v>
      </c>
      <c r="D133" s="344">
        <v>176.36</v>
      </c>
      <c r="E133" s="344">
        <f t="shared" si="3"/>
        <v>246.9</v>
      </c>
      <c r="F133" s="344">
        <f t="shared" si="4"/>
        <v>296.27999999999997</v>
      </c>
      <c r="G133" s="315" t="s">
        <v>1230</v>
      </c>
      <c r="H133" s="315" t="s">
        <v>1230</v>
      </c>
    </row>
    <row r="134" spans="1:8" ht="33.6" customHeight="1" x14ac:dyDescent="0.25">
      <c r="A134" s="342">
        <f t="shared" si="5"/>
        <v>128</v>
      </c>
      <c r="B134" s="342" t="s">
        <v>1565</v>
      </c>
      <c r="C134" s="314" t="s">
        <v>1566</v>
      </c>
      <c r="D134" s="353">
        <f>176.36+20</f>
        <v>196.36</v>
      </c>
      <c r="E134" s="344">
        <f t="shared" si="3"/>
        <v>274.89999999999998</v>
      </c>
      <c r="F134" s="344">
        <f t="shared" si="4"/>
        <v>329.88</v>
      </c>
      <c r="G134" s="315" t="s">
        <v>1230</v>
      </c>
      <c r="H134" s="315" t="s">
        <v>1230</v>
      </c>
    </row>
    <row r="135" spans="1:8" ht="25.15" customHeight="1" x14ac:dyDescent="0.25">
      <c r="A135" s="342">
        <f t="shared" si="5"/>
        <v>129</v>
      </c>
      <c r="B135" s="342" t="s">
        <v>1567</v>
      </c>
      <c r="C135" s="314" t="s">
        <v>1568</v>
      </c>
      <c r="D135" s="344">
        <v>275.19</v>
      </c>
      <c r="E135" s="344">
        <f t="shared" si="3"/>
        <v>385.27</v>
      </c>
      <c r="F135" s="344">
        <f t="shared" si="4"/>
        <v>462.32</v>
      </c>
      <c r="G135" s="354">
        <f t="shared" ref="G135:G136" si="6">ROUND(D135*2.23,2)</f>
        <v>613.66999999999996</v>
      </c>
      <c r="H135" s="354">
        <f t="shared" ref="H135:H136" si="7">ROUND(D135*2.57,2)</f>
        <v>707.24</v>
      </c>
    </row>
    <row r="136" spans="1:8" ht="28.9" customHeight="1" x14ac:dyDescent="0.25">
      <c r="A136" s="342">
        <f t="shared" si="5"/>
        <v>130</v>
      </c>
      <c r="B136" s="342" t="s">
        <v>1569</v>
      </c>
      <c r="C136" s="314" t="s">
        <v>1570</v>
      </c>
      <c r="D136" s="344">
        <v>176.36</v>
      </c>
      <c r="E136" s="344">
        <f>ROUND(D136*1.4,2)</f>
        <v>246.9</v>
      </c>
      <c r="F136" s="344">
        <f>ROUND(D136*1.68,2)</f>
        <v>296.27999999999997</v>
      </c>
      <c r="G136" s="354">
        <f t="shared" si="6"/>
        <v>393.28</v>
      </c>
      <c r="H136" s="354">
        <f t="shared" si="7"/>
        <v>453.25</v>
      </c>
    </row>
    <row r="137" spans="1:8" ht="28.9" customHeight="1" x14ac:dyDescent="0.25">
      <c r="A137" s="342">
        <f t="shared" ref="A137:A153" si="8">A136+1</f>
        <v>131</v>
      </c>
      <c r="B137" s="342" t="s">
        <v>1571</v>
      </c>
      <c r="C137" s="314" t="s">
        <v>1572</v>
      </c>
      <c r="D137" s="344">
        <v>176.36</v>
      </c>
      <c r="E137" s="344">
        <f t="shared" ref="E137:E139" si="9">ROUND(D137*1.4,2)</f>
        <v>246.9</v>
      </c>
      <c r="F137" s="344">
        <f t="shared" ref="F137:F139" si="10">ROUND(D137*1.68,2)</f>
        <v>296.27999999999997</v>
      </c>
      <c r="G137" s="354">
        <f>ROUND(D137*2.23,2)</f>
        <v>393.28</v>
      </c>
      <c r="H137" s="354">
        <f>ROUND(D137*2.57,2)</f>
        <v>453.25</v>
      </c>
    </row>
    <row r="138" spans="1:8" ht="34.9" customHeight="1" x14ac:dyDescent="0.25">
      <c r="A138" s="342">
        <f t="shared" si="8"/>
        <v>132</v>
      </c>
      <c r="B138" s="342" t="s">
        <v>1573</v>
      </c>
      <c r="C138" s="314" t="s">
        <v>1574</v>
      </c>
      <c r="D138" s="344">
        <v>176.36</v>
      </c>
      <c r="E138" s="344">
        <f t="shared" si="9"/>
        <v>246.9</v>
      </c>
      <c r="F138" s="344">
        <f t="shared" si="10"/>
        <v>296.27999999999997</v>
      </c>
      <c r="G138" s="354">
        <f t="shared" ref="G138:G140" si="11">ROUND(D138*2.23,2)</f>
        <v>393.28</v>
      </c>
      <c r="H138" s="354">
        <f t="shared" ref="H138:H140" si="12">ROUND(D138*2.57,2)</f>
        <v>453.25</v>
      </c>
    </row>
    <row r="139" spans="1:8" ht="35.450000000000003" customHeight="1" x14ac:dyDescent="0.25">
      <c r="A139" s="342">
        <f t="shared" si="8"/>
        <v>133</v>
      </c>
      <c r="B139" s="342" t="s">
        <v>1575</v>
      </c>
      <c r="C139" s="314" t="s">
        <v>1576</v>
      </c>
      <c r="D139" s="344">
        <v>176.36</v>
      </c>
      <c r="E139" s="344">
        <f t="shared" si="9"/>
        <v>246.9</v>
      </c>
      <c r="F139" s="344">
        <f t="shared" si="10"/>
        <v>296.27999999999997</v>
      </c>
      <c r="G139" s="354">
        <f t="shared" si="11"/>
        <v>393.28</v>
      </c>
      <c r="H139" s="354">
        <f t="shared" si="12"/>
        <v>453.25</v>
      </c>
    </row>
    <row r="140" spans="1:8" ht="29.25" customHeight="1" x14ac:dyDescent="0.25">
      <c r="A140" s="342">
        <f t="shared" si="8"/>
        <v>134</v>
      </c>
      <c r="B140" s="342" t="s">
        <v>1577</v>
      </c>
      <c r="C140" s="314" t="s">
        <v>1578</v>
      </c>
      <c r="D140" s="344">
        <v>176.36</v>
      </c>
      <c r="E140" s="344">
        <f>ROUND(D140*1.4,2)</f>
        <v>246.9</v>
      </c>
      <c r="F140" s="344">
        <f>ROUND(D140*1.68,2)</f>
        <v>296.27999999999997</v>
      </c>
      <c r="G140" s="354">
        <f t="shared" si="11"/>
        <v>393.28</v>
      </c>
      <c r="H140" s="354">
        <f t="shared" si="12"/>
        <v>453.25</v>
      </c>
    </row>
    <row r="141" spans="1:8" ht="29.25" customHeight="1" x14ac:dyDescent="0.25">
      <c r="A141" s="342">
        <f t="shared" si="8"/>
        <v>135</v>
      </c>
      <c r="B141" s="342" t="s">
        <v>1579</v>
      </c>
      <c r="C141" s="314" t="s">
        <v>1580</v>
      </c>
      <c r="D141" s="344">
        <v>176.36</v>
      </c>
      <c r="E141" s="344">
        <f t="shared" si="3"/>
        <v>246.9</v>
      </c>
      <c r="F141" s="344">
        <f t="shared" si="4"/>
        <v>296.27999999999997</v>
      </c>
      <c r="G141" s="315" t="s">
        <v>1230</v>
      </c>
      <c r="H141" s="315" t="s">
        <v>1230</v>
      </c>
    </row>
    <row r="142" spans="1:8" ht="25.9" customHeight="1" x14ac:dyDescent="0.25">
      <c r="A142" s="342">
        <f t="shared" si="8"/>
        <v>136</v>
      </c>
      <c r="B142" s="342" t="s">
        <v>1581</v>
      </c>
      <c r="C142" s="314" t="s">
        <v>1582</v>
      </c>
      <c r="D142" s="344">
        <v>176.36</v>
      </c>
      <c r="E142" s="344">
        <f t="shared" si="3"/>
        <v>246.9</v>
      </c>
      <c r="F142" s="344">
        <f t="shared" si="4"/>
        <v>296.27999999999997</v>
      </c>
      <c r="G142" s="315" t="s">
        <v>1230</v>
      </c>
      <c r="H142" s="315" t="s">
        <v>1230</v>
      </c>
    </row>
    <row r="143" spans="1:8" ht="22.5" customHeight="1" x14ac:dyDescent="0.25">
      <c r="A143" s="342">
        <f t="shared" si="8"/>
        <v>137</v>
      </c>
      <c r="B143" s="342" t="s">
        <v>1583</v>
      </c>
      <c r="C143" s="314" t="s">
        <v>1584</v>
      </c>
      <c r="D143" s="344">
        <v>176.36</v>
      </c>
      <c r="E143" s="344">
        <f t="shared" si="3"/>
        <v>246.9</v>
      </c>
      <c r="F143" s="344">
        <f t="shared" si="4"/>
        <v>296.27999999999997</v>
      </c>
      <c r="G143" s="315" t="s">
        <v>1230</v>
      </c>
      <c r="H143" s="315" t="s">
        <v>1230</v>
      </c>
    </row>
    <row r="144" spans="1:8" ht="22.5" customHeight="1" x14ac:dyDescent="0.25">
      <c r="A144" s="342">
        <f t="shared" si="8"/>
        <v>138</v>
      </c>
      <c r="B144" s="342" t="s">
        <v>1585</v>
      </c>
      <c r="C144" s="314" t="s">
        <v>1586</v>
      </c>
      <c r="D144" s="344">
        <v>176.36</v>
      </c>
      <c r="E144" s="344">
        <f>ROUND(D144*1.4,2)</f>
        <v>246.9</v>
      </c>
      <c r="F144" s="344">
        <f>ROUND(D144*1.68,2)</f>
        <v>296.27999999999997</v>
      </c>
      <c r="G144" s="315" t="s">
        <v>1230</v>
      </c>
      <c r="H144" s="315" t="s">
        <v>1230</v>
      </c>
    </row>
    <row r="145" spans="1:8" ht="22.5" customHeight="1" x14ac:dyDescent="0.25">
      <c r="A145" s="342">
        <f t="shared" si="8"/>
        <v>139</v>
      </c>
      <c r="B145" s="342" t="s">
        <v>1587</v>
      </c>
      <c r="C145" s="314" t="s">
        <v>1588</v>
      </c>
      <c r="D145" s="344">
        <v>176.36</v>
      </c>
      <c r="E145" s="344">
        <f t="shared" si="3"/>
        <v>246.9</v>
      </c>
      <c r="F145" s="344">
        <f t="shared" si="4"/>
        <v>296.27999999999997</v>
      </c>
      <c r="G145" s="315" t="s">
        <v>1230</v>
      </c>
      <c r="H145" s="315" t="s">
        <v>1230</v>
      </c>
    </row>
    <row r="146" spans="1:8" ht="22.5" customHeight="1" x14ac:dyDescent="0.25">
      <c r="A146" s="342">
        <f t="shared" si="8"/>
        <v>140</v>
      </c>
      <c r="B146" s="342" t="s">
        <v>1589</v>
      </c>
      <c r="C146" s="314" t="s">
        <v>1590</v>
      </c>
      <c r="D146" s="344">
        <v>176.36</v>
      </c>
      <c r="E146" s="344">
        <f>ROUND(D146*1.4,2)</f>
        <v>246.9</v>
      </c>
      <c r="F146" s="344">
        <f>ROUND(D146*1.68,2)</f>
        <v>296.27999999999997</v>
      </c>
      <c r="G146" s="315" t="s">
        <v>1230</v>
      </c>
      <c r="H146" s="315" t="s">
        <v>1230</v>
      </c>
    </row>
    <row r="147" spans="1:8" ht="31.5" x14ac:dyDescent="0.25">
      <c r="A147" s="342">
        <f t="shared" si="8"/>
        <v>141</v>
      </c>
      <c r="B147" s="342" t="s">
        <v>1591</v>
      </c>
      <c r="C147" s="314" t="s">
        <v>1592</v>
      </c>
      <c r="D147" s="344">
        <v>176.36</v>
      </c>
      <c r="E147" s="344">
        <f t="shared" si="3"/>
        <v>246.9</v>
      </c>
      <c r="F147" s="344">
        <f t="shared" si="4"/>
        <v>296.27999999999997</v>
      </c>
      <c r="G147" s="315" t="s">
        <v>1230</v>
      </c>
      <c r="H147" s="315" t="s">
        <v>1230</v>
      </c>
    </row>
    <row r="148" spans="1:8" ht="24.75" customHeight="1" x14ac:dyDescent="0.25">
      <c r="A148" s="342">
        <f t="shared" si="8"/>
        <v>142</v>
      </c>
      <c r="B148" s="342" t="s">
        <v>1593</v>
      </c>
      <c r="C148" s="314" t="s">
        <v>1594</v>
      </c>
      <c r="D148" s="353">
        <f>176.36+20</f>
        <v>196.36</v>
      </c>
      <c r="E148" s="344">
        <f t="shared" si="3"/>
        <v>274.89999999999998</v>
      </c>
      <c r="F148" s="344">
        <f t="shared" si="4"/>
        <v>329.88</v>
      </c>
      <c r="G148" s="315" t="s">
        <v>1230</v>
      </c>
      <c r="H148" s="315" t="s">
        <v>1230</v>
      </c>
    </row>
    <row r="149" spans="1:8" ht="24.75" customHeight="1" x14ac:dyDescent="0.25">
      <c r="A149" s="342">
        <f t="shared" si="8"/>
        <v>143</v>
      </c>
      <c r="B149" s="342" t="s">
        <v>1595</v>
      </c>
      <c r="C149" s="314" t="s">
        <v>1596</v>
      </c>
      <c r="D149" s="344">
        <v>176.36</v>
      </c>
      <c r="E149" s="344">
        <f t="shared" si="3"/>
        <v>246.9</v>
      </c>
      <c r="F149" s="344">
        <f t="shared" si="4"/>
        <v>296.27999999999997</v>
      </c>
      <c r="G149" s="315" t="s">
        <v>1230</v>
      </c>
      <c r="H149" s="315" t="s">
        <v>1230</v>
      </c>
    </row>
    <row r="150" spans="1:8" ht="24.75" customHeight="1" x14ac:dyDescent="0.25">
      <c r="A150" s="342">
        <f t="shared" si="8"/>
        <v>144</v>
      </c>
      <c r="B150" s="342" t="s">
        <v>1597</v>
      </c>
      <c r="C150" s="314" t="s">
        <v>1598</v>
      </c>
      <c r="D150" s="353">
        <v>196.36</v>
      </c>
      <c r="E150" s="344">
        <f t="shared" si="3"/>
        <v>274.89999999999998</v>
      </c>
      <c r="F150" s="344">
        <f t="shared" si="4"/>
        <v>329.88</v>
      </c>
      <c r="G150" s="315" t="s">
        <v>1230</v>
      </c>
      <c r="H150" s="315" t="s">
        <v>1230</v>
      </c>
    </row>
    <row r="151" spans="1:8" ht="25.5" customHeight="1" x14ac:dyDescent="0.25">
      <c r="A151" s="342">
        <f t="shared" si="8"/>
        <v>145</v>
      </c>
      <c r="B151" s="342" t="s">
        <v>1599</v>
      </c>
      <c r="C151" s="314" t="s">
        <v>1600</v>
      </c>
      <c r="D151" s="353">
        <v>196.36</v>
      </c>
      <c r="E151" s="344">
        <f t="shared" si="3"/>
        <v>274.89999999999998</v>
      </c>
      <c r="F151" s="344">
        <f t="shared" si="4"/>
        <v>329.88</v>
      </c>
      <c r="G151" s="315" t="s">
        <v>1230</v>
      </c>
      <c r="H151" s="315" t="s">
        <v>1230</v>
      </c>
    </row>
    <row r="152" spans="1:8" ht="31.5" x14ac:dyDescent="0.25">
      <c r="A152" s="342">
        <f t="shared" si="8"/>
        <v>146</v>
      </c>
      <c r="B152" s="342" t="s">
        <v>1601</v>
      </c>
      <c r="C152" s="314" t="s">
        <v>1602</v>
      </c>
      <c r="D152" s="344">
        <v>176.36</v>
      </c>
      <c r="E152" s="344">
        <f t="shared" si="3"/>
        <v>246.9</v>
      </c>
      <c r="F152" s="344">
        <f t="shared" si="4"/>
        <v>296.27999999999997</v>
      </c>
      <c r="G152" s="315" t="s">
        <v>1230</v>
      </c>
      <c r="H152" s="315" t="s">
        <v>1230</v>
      </c>
    </row>
    <row r="153" spans="1:8" ht="31.5" customHeight="1" x14ac:dyDescent="0.25">
      <c r="A153" s="342">
        <f t="shared" si="8"/>
        <v>147</v>
      </c>
      <c r="B153" s="342" t="s">
        <v>1603</v>
      </c>
      <c r="C153" s="314" t="s">
        <v>1604</v>
      </c>
      <c r="D153" s="344">
        <v>176.36</v>
      </c>
      <c r="E153" s="344">
        <f t="shared" si="3"/>
        <v>246.9</v>
      </c>
      <c r="F153" s="344">
        <f t="shared" si="4"/>
        <v>296.27999999999997</v>
      </c>
      <c r="G153" s="315" t="s">
        <v>1230</v>
      </c>
      <c r="H153" s="315" t="s">
        <v>1230</v>
      </c>
    </row>
    <row r="154" spans="1:8" ht="30" customHeight="1" x14ac:dyDescent="0.25">
      <c r="A154" s="342">
        <f>A153+1</f>
        <v>148</v>
      </c>
      <c r="B154" s="342" t="s">
        <v>1605</v>
      </c>
      <c r="C154" s="314" t="s">
        <v>1606</v>
      </c>
      <c r="D154" s="344">
        <v>176.36</v>
      </c>
      <c r="E154" s="344">
        <f t="shared" si="3"/>
        <v>246.9</v>
      </c>
      <c r="F154" s="344">
        <f t="shared" si="4"/>
        <v>296.27999999999997</v>
      </c>
      <c r="G154" s="315" t="s">
        <v>1230</v>
      </c>
      <c r="H154" s="315" t="s">
        <v>1230</v>
      </c>
    </row>
    <row r="155" spans="1:8" ht="47.25" x14ac:dyDescent="0.25">
      <c r="A155" s="342">
        <f>A154+1</f>
        <v>149</v>
      </c>
      <c r="B155" s="342"/>
      <c r="C155" s="314" t="s">
        <v>1607</v>
      </c>
      <c r="D155" s="344">
        <v>403.64</v>
      </c>
      <c r="E155" s="344">
        <f t="shared" si="3"/>
        <v>565.1</v>
      </c>
      <c r="F155" s="344">
        <f t="shared" si="4"/>
        <v>678.12</v>
      </c>
      <c r="G155" s="315" t="s">
        <v>1230</v>
      </c>
      <c r="H155" s="315" t="s">
        <v>1230</v>
      </c>
    </row>
  </sheetData>
  <mergeCells count="9">
    <mergeCell ref="F1:H1"/>
    <mergeCell ref="F2:H2"/>
    <mergeCell ref="C3:H3"/>
    <mergeCell ref="D4:E4"/>
    <mergeCell ref="A5:A6"/>
    <mergeCell ref="B5:B6"/>
    <mergeCell ref="C5:C6"/>
    <mergeCell ref="D5:D6"/>
    <mergeCell ref="E5: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371A0-1979-4A33-820E-CC8CC37B4818}">
  <dimension ref="A1:P98"/>
  <sheetViews>
    <sheetView workbookViewId="0">
      <selection activeCell="E5" sqref="E5:H6"/>
    </sheetView>
  </sheetViews>
  <sheetFormatPr defaultRowHeight="15" x14ac:dyDescent="0.25"/>
  <cols>
    <col min="1" max="1" width="8" style="378" customWidth="1"/>
    <col min="2" max="2" width="21.7109375" style="378" customWidth="1"/>
    <col min="3" max="3" width="49.42578125" style="379" customWidth="1"/>
    <col min="4" max="4" width="9" style="380" hidden="1" customWidth="1"/>
    <col min="5" max="5" width="11.7109375" style="380" hidden="1" customWidth="1"/>
    <col min="6" max="6" width="19.140625" style="380" customWidth="1"/>
    <col min="7" max="7" width="11.7109375" style="380" hidden="1" customWidth="1"/>
    <col min="8" max="8" width="1.85546875" style="380" hidden="1" customWidth="1"/>
  </cols>
  <sheetData>
    <row r="1" spans="1:16" ht="39.6" customHeight="1" x14ac:dyDescent="0.25">
      <c r="F1" s="394" t="s">
        <v>2096</v>
      </c>
      <c r="G1" s="394"/>
      <c r="H1" s="394"/>
      <c r="I1" s="394"/>
    </row>
    <row r="2" spans="1:16" ht="15.75" customHeight="1" x14ac:dyDescent="0.25">
      <c r="F2" s="381"/>
      <c r="G2" s="533"/>
      <c r="H2" s="533"/>
    </row>
    <row r="3" spans="1:16" s="340" customFormat="1" ht="54.75" customHeight="1" x14ac:dyDescent="0.3">
      <c r="B3" s="524" t="s">
        <v>2097</v>
      </c>
      <c r="C3" s="524"/>
      <c r="D3" s="524"/>
      <c r="E3" s="524"/>
      <c r="F3" s="524"/>
      <c r="G3" s="524"/>
      <c r="H3" s="524"/>
      <c r="I3" s="356"/>
      <c r="J3" s="356"/>
      <c r="K3" s="356"/>
      <c r="M3" s="341"/>
      <c r="N3" s="341"/>
      <c r="O3" s="341"/>
      <c r="P3" s="341"/>
    </row>
    <row r="4" spans="1:16" s="385" customFormat="1" ht="15.75" x14ac:dyDescent="0.25">
      <c r="A4" s="382"/>
      <c r="B4" s="382"/>
      <c r="C4" s="383"/>
      <c r="D4" s="384"/>
      <c r="E4" s="384"/>
      <c r="F4" s="384"/>
      <c r="G4" s="384"/>
      <c r="H4" s="384"/>
    </row>
    <row r="5" spans="1:16" s="385" customFormat="1" ht="38.25" customHeight="1" x14ac:dyDescent="0.25">
      <c r="A5" s="508" t="s">
        <v>1217</v>
      </c>
      <c r="B5" s="508" t="s">
        <v>1305</v>
      </c>
      <c r="C5" s="506" t="s">
        <v>1251</v>
      </c>
      <c r="D5" s="508" t="s">
        <v>1219</v>
      </c>
      <c r="E5" s="534" t="s">
        <v>1212</v>
      </c>
      <c r="F5" s="534"/>
      <c r="G5" s="534"/>
      <c r="H5" s="534"/>
    </row>
    <row r="6" spans="1:16" s="386" customFormat="1" ht="47.25" customHeight="1" x14ac:dyDescent="0.25">
      <c r="A6" s="509"/>
      <c r="B6" s="509"/>
      <c r="C6" s="507"/>
      <c r="D6" s="509"/>
      <c r="E6" s="534"/>
      <c r="F6" s="534"/>
      <c r="G6" s="534"/>
      <c r="H6" s="534"/>
    </row>
    <row r="7" spans="1:16" s="386" customFormat="1" ht="19.5" customHeight="1" x14ac:dyDescent="0.25">
      <c r="A7" s="535" t="s">
        <v>1920</v>
      </c>
      <c r="B7" s="535"/>
      <c r="C7" s="535"/>
      <c r="D7" s="387"/>
      <c r="E7" s="387"/>
      <c r="F7" s="387"/>
      <c r="G7" s="387"/>
      <c r="H7" s="387"/>
    </row>
    <row r="8" spans="1:16" s="385" customFormat="1" ht="19.5" customHeight="1" x14ac:dyDescent="0.25">
      <c r="A8" s="388">
        <v>1</v>
      </c>
      <c r="B8" s="388" t="s">
        <v>1921</v>
      </c>
      <c r="C8" s="389" t="s">
        <v>1922</v>
      </c>
      <c r="D8" s="390">
        <v>442.9</v>
      </c>
      <c r="E8" s="390">
        <v>620.05999999999995</v>
      </c>
      <c r="F8" s="390">
        <v>744.07</v>
      </c>
      <c r="G8" s="390">
        <v>987.67</v>
      </c>
      <c r="H8" s="390">
        <v>1138.25</v>
      </c>
    </row>
    <row r="9" spans="1:16" s="385" customFormat="1" ht="19.5" customHeight="1" x14ac:dyDescent="0.25">
      <c r="A9" s="388">
        <f>A8+1</f>
        <v>2</v>
      </c>
      <c r="B9" s="388" t="s">
        <v>1923</v>
      </c>
      <c r="C9" s="389" t="s">
        <v>1924</v>
      </c>
      <c r="D9" s="390">
        <v>442.9</v>
      </c>
      <c r="E9" s="390">
        <v>620.05999999999995</v>
      </c>
      <c r="F9" s="390">
        <v>744.07</v>
      </c>
      <c r="G9" s="390">
        <v>987.67</v>
      </c>
      <c r="H9" s="390">
        <v>1138.25</v>
      </c>
    </row>
    <row r="10" spans="1:16" s="385" customFormat="1" ht="19.5" customHeight="1" x14ac:dyDescent="0.25">
      <c r="A10" s="388">
        <f t="shared" ref="A10:A13" si="0">A9+1</f>
        <v>3</v>
      </c>
      <c r="B10" s="388" t="s">
        <v>1925</v>
      </c>
      <c r="C10" s="389" t="s">
        <v>1926</v>
      </c>
      <c r="D10" s="390">
        <v>442.9</v>
      </c>
      <c r="E10" s="390">
        <v>620.05999999999995</v>
      </c>
      <c r="F10" s="390">
        <v>744.07</v>
      </c>
      <c r="G10" s="390">
        <v>987.67</v>
      </c>
      <c r="H10" s="390">
        <v>1138.25</v>
      </c>
    </row>
    <row r="11" spans="1:16" s="385" customFormat="1" ht="19.5" customHeight="1" x14ac:dyDescent="0.25">
      <c r="A11" s="388">
        <f t="shared" si="0"/>
        <v>4</v>
      </c>
      <c r="B11" s="388" t="s">
        <v>1927</v>
      </c>
      <c r="C11" s="389" t="s">
        <v>1928</v>
      </c>
      <c r="D11" s="390">
        <v>442.9</v>
      </c>
      <c r="E11" s="390">
        <v>620.05999999999995</v>
      </c>
      <c r="F11" s="390">
        <v>744.07</v>
      </c>
      <c r="G11" s="390">
        <v>987.67</v>
      </c>
      <c r="H11" s="390">
        <v>1138.25</v>
      </c>
    </row>
    <row r="12" spans="1:16" s="385" customFormat="1" ht="19.5" customHeight="1" x14ac:dyDescent="0.25">
      <c r="A12" s="388">
        <f t="shared" si="0"/>
        <v>5</v>
      </c>
      <c r="B12" s="388" t="s">
        <v>1929</v>
      </c>
      <c r="C12" s="389" t="s">
        <v>1930</v>
      </c>
      <c r="D12" s="390">
        <v>442.9</v>
      </c>
      <c r="E12" s="390">
        <v>620.05999999999995</v>
      </c>
      <c r="F12" s="390">
        <v>744.07</v>
      </c>
      <c r="G12" s="390">
        <v>987.67</v>
      </c>
      <c r="H12" s="390">
        <v>1138.25</v>
      </c>
    </row>
    <row r="13" spans="1:16" s="385" customFormat="1" ht="19.5" customHeight="1" x14ac:dyDescent="0.25">
      <c r="A13" s="388">
        <f t="shared" si="0"/>
        <v>6</v>
      </c>
      <c r="B13" s="388" t="s">
        <v>1931</v>
      </c>
      <c r="C13" s="389" t="s">
        <v>1932</v>
      </c>
      <c r="D13" s="390">
        <v>442.9</v>
      </c>
      <c r="E13" s="390">
        <v>620.05999999999995</v>
      </c>
      <c r="F13" s="390">
        <v>744.07</v>
      </c>
      <c r="G13" s="390">
        <v>987.67</v>
      </c>
      <c r="H13" s="390">
        <v>1138.25</v>
      </c>
    </row>
    <row r="14" spans="1:16" s="385" customFormat="1" ht="15" customHeight="1" x14ac:dyDescent="0.25">
      <c r="A14" s="532" t="s">
        <v>1933</v>
      </c>
      <c r="B14" s="532"/>
      <c r="C14" s="532"/>
      <c r="D14" s="390"/>
      <c r="E14" s="390"/>
      <c r="F14" s="390"/>
      <c r="G14" s="390"/>
      <c r="H14" s="390"/>
    </row>
    <row r="15" spans="1:16" s="385" customFormat="1" ht="31.5" x14ac:dyDescent="0.25">
      <c r="A15" s="388">
        <v>7</v>
      </c>
      <c r="B15" s="388" t="s">
        <v>1934</v>
      </c>
      <c r="C15" s="389" t="s">
        <v>1935</v>
      </c>
      <c r="D15" s="390">
        <v>580</v>
      </c>
      <c r="E15" s="390">
        <v>812</v>
      </c>
      <c r="F15" s="390">
        <v>974.4</v>
      </c>
      <c r="G15" s="390">
        <v>1293.4000000000001</v>
      </c>
      <c r="H15" s="390">
        <v>1490.6</v>
      </c>
    </row>
    <row r="16" spans="1:16" s="385" customFormat="1" ht="31.5" x14ac:dyDescent="0.25">
      <c r="A16" s="388">
        <f>A15+1</f>
        <v>8</v>
      </c>
      <c r="B16" s="388" t="s">
        <v>1936</v>
      </c>
      <c r="C16" s="389" t="s">
        <v>1937</v>
      </c>
      <c r="D16" s="390">
        <v>580</v>
      </c>
      <c r="E16" s="390">
        <v>812</v>
      </c>
      <c r="F16" s="390">
        <v>974.4</v>
      </c>
      <c r="G16" s="390">
        <v>1293.4000000000001</v>
      </c>
      <c r="H16" s="390">
        <v>1490.6</v>
      </c>
    </row>
    <row r="17" spans="1:8" s="385" customFormat="1" ht="15.75" x14ac:dyDescent="0.25">
      <c r="A17" s="388">
        <f t="shared" ref="A17:A51" si="1">A16+1</f>
        <v>9</v>
      </c>
      <c r="B17" s="388" t="s">
        <v>1938</v>
      </c>
      <c r="C17" s="389" t="s">
        <v>1939</v>
      </c>
      <c r="D17" s="390">
        <v>580</v>
      </c>
      <c r="E17" s="390">
        <v>812</v>
      </c>
      <c r="F17" s="390">
        <v>974.4</v>
      </c>
      <c r="G17" s="390">
        <v>1293.4000000000001</v>
      </c>
      <c r="H17" s="390">
        <v>1490.6</v>
      </c>
    </row>
    <row r="18" spans="1:8" s="385" customFormat="1" ht="31.5" x14ac:dyDescent="0.25">
      <c r="A18" s="388">
        <f t="shared" si="1"/>
        <v>10</v>
      </c>
      <c r="B18" s="388" t="s">
        <v>1940</v>
      </c>
      <c r="C18" s="389" t="s">
        <v>1941</v>
      </c>
      <c r="D18" s="390">
        <v>580</v>
      </c>
      <c r="E18" s="390">
        <v>812</v>
      </c>
      <c r="F18" s="390">
        <v>974.4</v>
      </c>
      <c r="G18" s="390">
        <v>1293.4000000000001</v>
      </c>
      <c r="H18" s="390">
        <v>1490.6</v>
      </c>
    </row>
    <row r="19" spans="1:8" s="385" customFormat="1" ht="31.5" x14ac:dyDescent="0.25">
      <c r="A19" s="388">
        <f t="shared" si="1"/>
        <v>11</v>
      </c>
      <c r="B19" s="388" t="s">
        <v>1942</v>
      </c>
      <c r="C19" s="389" t="s">
        <v>1943</v>
      </c>
      <c r="D19" s="390">
        <v>580</v>
      </c>
      <c r="E19" s="390">
        <v>812</v>
      </c>
      <c r="F19" s="390">
        <v>974.4</v>
      </c>
      <c r="G19" s="390">
        <v>1293.4000000000001</v>
      </c>
      <c r="H19" s="390">
        <v>1490.6</v>
      </c>
    </row>
    <row r="20" spans="1:8" s="385" customFormat="1" ht="31.5" x14ac:dyDescent="0.25">
      <c r="A20" s="388">
        <f t="shared" si="1"/>
        <v>12</v>
      </c>
      <c r="B20" s="388" t="s">
        <v>1944</v>
      </c>
      <c r="C20" s="389" t="s">
        <v>1945</v>
      </c>
      <c r="D20" s="390">
        <v>580</v>
      </c>
      <c r="E20" s="390">
        <v>812</v>
      </c>
      <c r="F20" s="390">
        <v>974.4</v>
      </c>
      <c r="G20" s="390">
        <v>1293.4000000000001</v>
      </c>
      <c r="H20" s="390">
        <v>1490.6</v>
      </c>
    </row>
    <row r="21" spans="1:8" s="385" customFormat="1" ht="31.5" x14ac:dyDescent="0.25">
      <c r="A21" s="388">
        <f t="shared" si="1"/>
        <v>13</v>
      </c>
      <c r="B21" s="388" t="s">
        <v>1946</v>
      </c>
      <c r="C21" s="389" t="s">
        <v>1947</v>
      </c>
      <c r="D21" s="390">
        <v>580</v>
      </c>
      <c r="E21" s="390">
        <v>812</v>
      </c>
      <c r="F21" s="390">
        <v>974.4</v>
      </c>
      <c r="G21" s="390">
        <v>1293.4000000000001</v>
      </c>
      <c r="H21" s="390">
        <v>1490.6</v>
      </c>
    </row>
    <row r="22" spans="1:8" s="385" customFormat="1" ht="15.75" x14ac:dyDescent="0.25">
      <c r="A22" s="388">
        <f t="shared" si="1"/>
        <v>14</v>
      </c>
      <c r="B22" s="388" t="s">
        <v>1948</v>
      </c>
      <c r="C22" s="389" t="s">
        <v>1949</v>
      </c>
      <c r="D22" s="390">
        <v>580</v>
      </c>
      <c r="E22" s="390">
        <v>812</v>
      </c>
      <c r="F22" s="390">
        <v>974.4</v>
      </c>
      <c r="G22" s="390">
        <v>1293.4000000000001</v>
      </c>
      <c r="H22" s="390">
        <v>1490.6</v>
      </c>
    </row>
    <row r="23" spans="1:8" s="385" customFormat="1" ht="31.5" x14ac:dyDescent="0.25">
      <c r="A23" s="388">
        <f t="shared" si="1"/>
        <v>15</v>
      </c>
      <c r="B23" s="388" t="s">
        <v>1950</v>
      </c>
      <c r="C23" s="389" t="s">
        <v>1951</v>
      </c>
      <c r="D23" s="390">
        <v>580</v>
      </c>
      <c r="E23" s="390">
        <v>812</v>
      </c>
      <c r="F23" s="390">
        <v>974.4</v>
      </c>
      <c r="G23" s="390">
        <v>1293.4000000000001</v>
      </c>
      <c r="H23" s="390">
        <v>1490.6</v>
      </c>
    </row>
    <row r="24" spans="1:8" s="385" customFormat="1" ht="47.25" x14ac:dyDescent="0.25">
      <c r="A24" s="388">
        <f t="shared" si="1"/>
        <v>16</v>
      </c>
      <c r="B24" s="388" t="s">
        <v>1952</v>
      </c>
      <c r="C24" s="389" t="s">
        <v>1953</v>
      </c>
      <c r="D24" s="390">
        <v>580</v>
      </c>
      <c r="E24" s="390">
        <v>812</v>
      </c>
      <c r="F24" s="390">
        <v>974.4</v>
      </c>
      <c r="G24" s="390">
        <v>1293.4000000000001</v>
      </c>
      <c r="H24" s="390">
        <v>1490.6</v>
      </c>
    </row>
    <row r="25" spans="1:8" s="385" customFormat="1" ht="31.5" x14ac:dyDescent="0.25">
      <c r="A25" s="388">
        <f t="shared" si="1"/>
        <v>17</v>
      </c>
      <c r="B25" s="388" t="s">
        <v>1954</v>
      </c>
      <c r="C25" s="389" t="s">
        <v>1955</v>
      </c>
      <c r="D25" s="390">
        <v>580</v>
      </c>
      <c r="E25" s="390">
        <v>812</v>
      </c>
      <c r="F25" s="390">
        <v>974.4</v>
      </c>
      <c r="G25" s="390">
        <v>1293.4000000000001</v>
      </c>
      <c r="H25" s="390">
        <v>1490.6</v>
      </c>
    </row>
    <row r="26" spans="1:8" s="385" customFormat="1" ht="31.5" x14ac:dyDescent="0.25">
      <c r="A26" s="388">
        <f t="shared" si="1"/>
        <v>18</v>
      </c>
      <c r="B26" s="388" t="s">
        <v>1956</v>
      </c>
      <c r="C26" s="389" t="s">
        <v>1957</v>
      </c>
      <c r="D26" s="390">
        <v>580</v>
      </c>
      <c r="E26" s="390">
        <v>812</v>
      </c>
      <c r="F26" s="390">
        <v>974.4</v>
      </c>
      <c r="G26" s="390">
        <v>1293.4000000000001</v>
      </c>
      <c r="H26" s="390">
        <v>1490.6</v>
      </c>
    </row>
    <row r="27" spans="1:8" s="385" customFormat="1" ht="47.25" x14ac:dyDescent="0.25">
      <c r="A27" s="388">
        <f t="shared" si="1"/>
        <v>19</v>
      </c>
      <c r="B27" s="388" t="s">
        <v>1958</v>
      </c>
      <c r="C27" s="389" t="s">
        <v>1959</v>
      </c>
      <c r="D27" s="390">
        <v>580</v>
      </c>
      <c r="E27" s="390">
        <v>812</v>
      </c>
      <c r="F27" s="390">
        <v>974.4</v>
      </c>
      <c r="G27" s="390">
        <v>1293.4000000000001</v>
      </c>
      <c r="H27" s="390">
        <v>1490.6</v>
      </c>
    </row>
    <row r="28" spans="1:8" s="385" customFormat="1" ht="31.5" x14ac:dyDescent="0.25">
      <c r="A28" s="388">
        <f t="shared" si="1"/>
        <v>20</v>
      </c>
      <c r="B28" s="388" t="s">
        <v>1960</v>
      </c>
      <c r="C28" s="389" t="s">
        <v>1961</v>
      </c>
      <c r="D28" s="390">
        <v>580</v>
      </c>
      <c r="E28" s="390">
        <v>812</v>
      </c>
      <c r="F28" s="390">
        <v>974.4</v>
      </c>
      <c r="G28" s="390">
        <v>1293.4000000000001</v>
      </c>
      <c r="H28" s="390">
        <v>1490.6</v>
      </c>
    </row>
    <row r="29" spans="1:8" s="385" customFormat="1" ht="31.5" x14ac:dyDescent="0.25">
      <c r="A29" s="388">
        <f t="shared" si="1"/>
        <v>21</v>
      </c>
      <c r="B29" s="388" t="s">
        <v>1962</v>
      </c>
      <c r="C29" s="389" t="s">
        <v>1963</v>
      </c>
      <c r="D29" s="390">
        <v>580</v>
      </c>
      <c r="E29" s="390">
        <v>812</v>
      </c>
      <c r="F29" s="390">
        <v>974.4</v>
      </c>
      <c r="G29" s="390">
        <v>1293.4000000000001</v>
      </c>
      <c r="H29" s="390">
        <v>1490.6</v>
      </c>
    </row>
    <row r="30" spans="1:8" s="385" customFormat="1" ht="31.5" x14ac:dyDescent="0.25">
      <c r="A30" s="388">
        <f t="shared" si="1"/>
        <v>22</v>
      </c>
      <c r="B30" s="388" t="s">
        <v>1964</v>
      </c>
      <c r="C30" s="389" t="s">
        <v>1965</v>
      </c>
      <c r="D30" s="390">
        <v>580</v>
      </c>
      <c r="E30" s="390">
        <v>812</v>
      </c>
      <c r="F30" s="390">
        <v>974.4</v>
      </c>
      <c r="G30" s="390">
        <v>1293.4000000000001</v>
      </c>
      <c r="H30" s="390">
        <v>1490.6</v>
      </c>
    </row>
    <row r="31" spans="1:8" s="385" customFormat="1" ht="44.25" customHeight="1" x14ac:dyDescent="0.25">
      <c r="A31" s="388">
        <f t="shared" si="1"/>
        <v>23</v>
      </c>
      <c r="B31" s="388" t="s">
        <v>1966</v>
      </c>
      <c r="C31" s="389" t="s">
        <v>1967</v>
      </c>
      <c r="D31" s="390">
        <v>580</v>
      </c>
      <c r="E31" s="390">
        <v>812</v>
      </c>
      <c r="F31" s="390">
        <v>974.4</v>
      </c>
      <c r="G31" s="390">
        <v>1293.4000000000001</v>
      </c>
      <c r="H31" s="390">
        <v>1490.6</v>
      </c>
    </row>
    <row r="32" spans="1:8" s="385" customFormat="1" ht="31.5" x14ac:dyDescent="0.25">
      <c r="A32" s="388">
        <f t="shared" si="1"/>
        <v>24</v>
      </c>
      <c r="B32" s="388" t="s">
        <v>1968</v>
      </c>
      <c r="C32" s="389" t="s">
        <v>1969</v>
      </c>
      <c r="D32" s="390">
        <v>580</v>
      </c>
      <c r="E32" s="390">
        <v>812</v>
      </c>
      <c r="F32" s="390">
        <v>974.4</v>
      </c>
      <c r="G32" s="390">
        <v>1293.4000000000001</v>
      </c>
      <c r="H32" s="390">
        <v>1490.6</v>
      </c>
    </row>
    <row r="33" spans="1:8" s="385" customFormat="1" ht="31.5" x14ac:dyDescent="0.25">
      <c r="A33" s="388">
        <f t="shared" si="1"/>
        <v>25</v>
      </c>
      <c r="B33" s="388" t="s">
        <v>1970</v>
      </c>
      <c r="C33" s="389" t="s">
        <v>1971</v>
      </c>
      <c r="D33" s="390">
        <v>580</v>
      </c>
      <c r="E33" s="390">
        <v>812</v>
      </c>
      <c r="F33" s="390">
        <v>974.4</v>
      </c>
      <c r="G33" s="390">
        <v>1293.4000000000001</v>
      </c>
      <c r="H33" s="390">
        <v>1490.6</v>
      </c>
    </row>
    <row r="34" spans="1:8" s="385" customFormat="1" ht="31.5" x14ac:dyDescent="0.25">
      <c r="A34" s="388">
        <f t="shared" si="1"/>
        <v>26</v>
      </c>
      <c r="B34" s="388" t="s">
        <v>1972</v>
      </c>
      <c r="C34" s="389" t="s">
        <v>1973</v>
      </c>
      <c r="D34" s="390">
        <v>580</v>
      </c>
      <c r="E34" s="390">
        <v>812</v>
      </c>
      <c r="F34" s="390">
        <v>974.4</v>
      </c>
      <c r="G34" s="390">
        <v>1293.4000000000001</v>
      </c>
      <c r="H34" s="390">
        <v>1490.6</v>
      </c>
    </row>
    <row r="35" spans="1:8" s="385" customFormat="1" ht="20.25" customHeight="1" x14ac:dyDescent="0.25">
      <c r="A35" s="388">
        <f t="shared" si="1"/>
        <v>27</v>
      </c>
      <c r="B35" s="388" t="s">
        <v>1974</v>
      </c>
      <c r="C35" s="389" t="s">
        <v>1975</v>
      </c>
      <c r="D35" s="390">
        <v>580</v>
      </c>
      <c r="E35" s="390">
        <v>812</v>
      </c>
      <c r="F35" s="390">
        <v>974.4</v>
      </c>
      <c r="G35" s="390">
        <v>1293.4000000000001</v>
      </c>
      <c r="H35" s="390">
        <v>1490.6</v>
      </c>
    </row>
    <row r="36" spans="1:8" s="385" customFormat="1" ht="31.5" x14ac:dyDescent="0.25">
      <c r="A36" s="388">
        <f t="shared" si="1"/>
        <v>28</v>
      </c>
      <c r="B36" s="388" t="s">
        <v>1976</v>
      </c>
      <c r="C36" s="389" t="s">
        <v>1977</v>
      </c>
      <c r="D36" s="390">
        <v>580</v>
      </c>
      <c r="E36" s="390">
        <v>812</v>
      </c>
      <c r="F36" s="390">
        <v>974.4</v>
      </c>
      <c r="G36" s="390">
        <v>1293.4000000000001</v>
      </c>
      <c r="H36" s="390">
        <v>1490.6</v>
      </c>
    </row>
    <row r="37" spans="1:8" s="385" customFormat="1" ht="31.5" x14ac:dyDescent="0.25">
      <c r="A37" s="388">
        <f t="shared" si="1"/>
        <v>29</v>
      </c>
      <c r="B37" s="388" t="s">
        <v>1978</v>
      </c>
      <c r="C37" s="389" t="s">
        <v>1979</v>
      </c>
      <c r="D37" s="390">
        <v>580</v>
      </c>
      <c r="E37" s="390">
        <v>812</v>
      </c>
      <c r="F37" s="390">
        <v>974.4</v>
      </c>
      <c r="G37" s="390">
        <v>1293.4000000000001</v>
      </c>
      <c r="H37" s="390">
        <v>1490.6</v>
      </c>
    </row>
    <row r="38" spans="1:8" s="385" customFormat="1" ht="31.5" x14ac:dyDescent="0.25">
      <c r="A38" s="388">
        <f t="shared" si="1"/>
        <v>30</v>
      </c>
      <c r="B38" s="388" t="s">
        <v>1980</v>
      </c>
      <c r="C38" s="389" t="s">
        <v>1981</v>
      </c>
      <c r="D38" s="390">
        <v>580</v>
      </c>
      <c r="E38" s="390">
        <v>812</v>
      </c>
      <c r="F38" s="390">
        <v>974.4</v>
      </c>
      <c r="G38" s="390">
        <v>1293.4000000000001</v>
      </c>
      <c r="H38" s="390">
        <v>1490.6</v>
      </c>
    </row>
    <row r="39" spans="1:8" s="385" customFormat="1" ht="18" customHeight="1" x14ac:dyDescent="0.25">
      <c r="A39" s="388">
        <f t="shared" si="1"/>
        <v>31</v>
      </c>
      <c r="B39" s="388" t="s">
        <v>1982</v>
      </c>
      <c r="C39" s="389" t="s">
        <v>1983</v>
      </c>
      <c r="D39" s="390">
        <v>580</v>
      </c>
      <c r="E39" s="390">
        <v>812</v>
      </c>
      <c r="F39" s="390">
        <v>974.4</v>
      </c>
      <c r="G39" s="390">
        <v>1293.4000000000001</v>
      </c>
      <c r="H39" s="390">
        <v>1490.6</v>
      </c>
    </row>
    <row r="40" spans="1:8" s="385" customFormat="1" ht="18" customHeight="1" x14ac:dyDescent="0.25">
      <c r="A40" s="388">
        <f t="shared" si="1"/>
        <v>32</v>
      </c>
      <c r="B40" s="388" t="s">
        <v>1984</v>
      </c>
      <c r="C40" s="389" t="s">
        <v>1985</v>
      </c>
      <c r="D40" s="390">
        <v>580</v>
      </c>
      <c r="E40" s="390">
        <v>812</v>
      </c>
      <c r="F40" s="390">
        <v>974.4</v>
      </c>
      <c r="G40" s="390">
        <v>1293.4000000000001</v>
      </c>
      <c r="H40" s="390">
        <v>1490.6</v>
      </c>
    </row>
    <row r="41" spans="1:8" s="385" customFormat="1" ht="31.5" x14ac:dyDescent="0.25">
      <c r="A41" s="388">
        <f t="shared" si="1"/>
        <v>33</v>
      </c>
      <c r="B41" s="388" t="s">
        <v>1986</v>
      </c>
      <c r="C41" s="389" t="s">
        <v>1987</v>
      </c>
      <c r="D41" s="390">
        <v>580</v>
      </c>
      <c r="E41" s="390">
        <v>812</v>
      </c>
      <c r="F41" s="390">
        <v>974.4</v>
      </c>
      <c r="G41" s="390">
        <v>1293.4000000000001</v>
      </c>
      <c r="H41" s="390">
        <v>1490.6</v>
      </c>
    </row>
    <row r="42" spans="1:8" s="385" customFormat="1" ht="31.5" x14ac:dyDescent="0.25">
      <c r="A42" s="388">
        <f t="shared" si="1"/>
        <v>34</v>
      </c>
      <c r="B42" s="388" t="s">
        <v>1988</v>
      </c>
      <c r="C42" s="389" t="s">
        <v>1989</v>
      </c>
      <c r="D42" s="390">
        <v>580</v>
      </c>
      <c r="E42" s="390">
        <v>812</v>
      </c>
      <c r="F42" s="390">
        <v>974.4</v>
      </c>
      <c r="G42" s="390">
        <v>1293.4000000000001</v>
      </c>
      <c r="H42" s="390">
        <v>1490.6</v>
      </c>
    </row>
    <row r="43" spans="1:8" s="385" customFormat="1" ht="31.5" x14ac:dyDescent="0.25">
      <c r="A43" s="388">
        <f t="shared" si="1"/>
        <v>35</v>
      </c>
      <c r="B43" s="388" t="s">
        <v>1990</v>
      </c>
      <c r="C43" s="389" t="s">
        <v>1991</v>
      </c>
      <c r="D43" s="390">
        <v>580</v>
      </c>
      <c r="E43" s="390">
        <v>812</v>
      </c>
      <c r="F43" s="390">
        <v>974.4</v>
      </c>
      <c r="G43" s="390">
        <v>1293.4000000000001</v>
      </c>
      <c r="H43" s="390">
        <v>1490.6</v>
      </c>
    </row>
    <row r="44" spans="1:8" s="385" customFormat="1" ht="33.75" customHeight="1" x14ac:dyDescent="0.25">
      <c r="A44" s="388">
        <f t="shared" si="1"/>
        <v>36</v>
      </c>
      <c r="B44" s="388" t="s">
        <v>1992</v>
      </c>
      <c r="C44" s="389" t="s">
        <v>1993</v>
      </c>
      <c r="D44" s="390">
        <v>580</v>
      </c>
      <c r="E44" s="390">
        <v>812</v>
      </c>
      <c r="F44" s="390">
        <v>974.4</v>
      </c>
      <c r="G44" s="390">
        <v>1293.4000000000001</v>
      </c>
      <c r="H44" s="390">
        <v>1490.6</v>
      </c>
    </row>
    <row r="45" spans="1:8" s="385" customFormat="1" ht="18.75" customHeight="1" x14ac:dyDescent="0.25">
      <c r="A45" s="388">
        <f t="shared" si="1"/>
        <v>37</v>
      </c>
      <c r="B45" s="388" t="s">
        <v>1994</v>
      </c>
      <c r="C45" s="389" t="s">
        <v>1995</v>
      </c>
      <c r="D45" s="390">
        <v>580</v>
      </c>
      <c r="E45" s="390">
        <v>812</v>
      </c>
      <c r="F45" s="390">
        <v>974.4</v>
      </c>
      <c r="G45" s="390">
        <v>1293.4000000000001</v>
      </c>
      <c r="H45" s="390">
        <v>1490.6</v>
      </c>
    </row>
    <row r="46" spans="1:8" s="385" customFormat="1" ht="18.75" customHeight="1" x14ac:dyDescent="0.25">
      <c r="A46" s="388">
        <f t="shared" si="1"/>
        <v>38</v>
      </c>
      <c r="B46" s="388" t="s">
        <v>1996</v>
      </c>
      <c r="C46" s="389" t="s">
        <v>1997</v>
      </c>
      <c r="D46" s="390">
        <v>580</v>
      </c>
      <c r="E46" s="390">
        <v>812</v>
      </c>
      <c r="F46" s="390">
        <v>974.4</v>
      </c>
      <c r="G46" s="390">
        <v>1293.4000000000001</v>
      </c>
      <c r="H46" s="390">
        <v>1490.6</v>
      </c>
    </row>
    <row r="47" spans="1:8" s="385" customFormat="1" ht="31.5" x14ac:dyDescent="0.25">
      <c r="A47" s="388">
        <f t="shared" si="1"/>
        <v>39</v>
      </c>
      <c r="B47" s="388" t="s">
        <v>1998</v>
      </c>
      <c r="C47" s="389" t="s">
        <v>1999</v>
      </c>
      <c r="D47" s="390">
        <v>580</v>
      </c>
      <c r="E47" s="390">
        <v>812</v>
      </c>
      <c r="F47" s="390">
        <v>974.4</v>
      </c>
      <c r="G47" s="390">
        <v>1293.4000000000001</v>
      </c>
      <c r="H47" s="390">
        <v>1490.6</v>
      </c>
    </row>
    <row r="48" spans="1:8" s="385" customFormat="1" ht="31.5" x14ac:dyDescent="0.25">
      <c r="A48" s="388">
        <f t="shared" si="1"/>
        <v>40</v>
      </c>
      <c r="B48" s="388" t="s">
        <v>2000</v>
      </c>
      <c r="C48" s="389" t="s">
        <v>2001</v>
      </c>
      <c r="D48" s="390">
        <v>580</v>
      </c>
      <c r="E48" s="390">
        <v>812</v>
      </c>
      <c r="F48" s="390">
        <v>974.4</v>
      </c>
      <c r="G48" s="390">
        <v>1293.4000000000001</v>
      </c>
      <c r="H48" s="390">
        <v>1490.6</v>
      </c>
    </row>
    <row r="49" spans="1:8" s="385" customFormat="1" ht="31.5" x14ac:dyDescent="0.25">
      <c r="A49" s="388">
        <f t="shared" si="1"/>
        <v>41</v>
      </c>
      <c r="B49" s="388" t="s">
        <v>2002</v>
      </c>
      <c r="C49" s="389" t="s">
        <v>2003</v>
      </c>
      <c r="D49" s="390">
        <v>580</v>
      </c>
      <c r="E49" s="390">
        <v>812</v>
      </c>
      <c r="F49" s="390">
        <v>974.4</v>
      </c>
      <c r="G49" s="390">
        <v>1293.4000000000001</v>
      </c>
      <c r="H49" s="390">
        <v>1490.6</v>
      </c>
    </row>
    <row r="50" spans="1:8" s="385" customFormat="1" ht="31.5" x14ac:dyDescent="0.25">
      <c r="A50" s="388">
        <f t="shared" si="1"/>
        <v>42</v>
      </c>
      <c r="B50" s="388" t="s">
        <v>2004</v>
      </c>
      <c r="C50" s="389" t="s">
        <v>2005</v>
      </c>
      <c r="D50" s="390">
        <v>580</v>
      </c>
      <c r="E50" s="390">
        <v>812</v>
      </c>
      <c r="F50" s="390">
        <v>974.4</v>
      </c>
      <c r="G50" s="390">
        <v>1293.4000000000001</v>
      </c>
      <c r="H50" s="390">
        <v>1490.6</v>
      </c>
    </row>
    <row r="51" spans="1:8" s="385" customFormat="1" ht="31.5" x14ac:dyDescent="0.25">
      <c r="A51" s="388">
        <f t="shared" si="1"/>
        <v>43</v>
      </c>
      <c r="B51" s="388" t="s">
        <v>2006</v>
      </c>
      <c r="C51" s="389" t="s">
        <v>2007</v>
      </c>
      <c r="D51" s="390">
        <v>580</v>
      </c>
      <c r="E51" s="390">
        <v>812</v>
      </c>
      <c r="F51" s="390">
        <v>974.4</v>
      </c>
      <c r="G51" s="390">
        <v>1293.4000000000001</v>
      </c>
      <c r="H51" s="390">
        <v>1490.6</v>
      </c>
    </row>
    <row r="52" spans="1:8" s="385" customFormat="1" ht="15" customHeight="1" x14ac:dyDescent="0.25">
      <c r="A52" s="532" t="s">
        <v>2008</v>
      </c>
      <c r="B52" s="532"/>
      <c r="C52" s="532"/>
      <c r="D52" s="390"/>
      <c r="E52" s="390"/>
      <c r="F52" s="390"/>
      <c r="G52" s="390"/>
      <c r="H52" s="390"/>
    </row>
    <row r="53" spans="1:8" s="385" customFormat="1" ht="16.5" customHeight="1" x14ac:dyDescent="0.25">
      <c r="A53" s="388">
        <v>44</v>
      </c>
      <c r="B53" s="388" t="s">
        <v>2009</v>
      </c>
      <c r="C53" s="389" t="s">
        <v>2010</v>
      </c>
      <c r="D53" s="390">
        <v>851.47</v>
      </c>
      <c r="E53" s="390">
        <v>1192.06</v>
      </c>
      <c r="F53" s="390">
        <v>1430.47</v>
      </c>
      <c r="G53" s="390">
        <v>1898.78</v>
      </c>
      <c r="H53" s="390">
        <v>2188.2800000000002</v>
      </c>
    </row>
    <row r="54" spans="1:8" s="385" customFormat="1" ht="16.5" customHeight="1" x14ac:dyDescent="0.25">
      <c r="A54" s="388">
        <f>A53+1</f>
        <v>45</v>
      </c>
      <c r="B54" s="388" t="s">
        <v>2011</v>
      </c>
      <c r="C54" s="389" t="s">
        <v>2012</v>
      </c>
      <c r="D54" s="390">
        <v>851.47</v>
      </c>
      <c r="E54" s="390">
        <v>1192.06</v>
      </c>
      <c r="F54" s="390">
        <v>1430.47</v>
      </c>
      <c r="G54" s="390">
        <v>1898.78</v>
      </c>
      <c r="H54" s="390">
        <v>2188.2800000000002</v>
      </c>
    </row>
    <row r="55" spans="1:8" s="385" customFormat="1" ht="16.5" customHeight="1" x14ac:dyDescent="0.25">
      <c r="A55" s="388">
        <f t="shared" ref="A55:A82" si="2">A54+1</f>
        <v>46</v>
      </c>
      <c r="B55" s="388" t="s">
        <v>2013</v>
      </c>
      <c r="C55" s="389" t="s">
        <v>2014</v>
      </c>
      <c r="D55" s="390">
        <v>851.47</v>
      </c>
      <c r="E55" s="390">
        <v>1192.06</v>
      </c>
      <c r="F55" s="390">
        <v>1430.47</v>
      </c>
      <c r="G55" s="390">
        <v>1898.78</v>
      </c>
      <c r="H55" s="390">
        <v>2188.2800000000002</v>
      </c>
    </row>
    <row r="56" spans="1:8" s="385" customFormat="1" ht="30" customHeight="1" x14ac:dyDescent="0.25">
      <c r="A56" s="388">
        <f t="shared" si="2"/>
        <v>47</v>
      </c>
      <c r="B56" s="388" t="s">
        <v>2015</v>
      </c>
      <c r="C56" s="389" t="s">
        <v>2016</v>
      </c>
      <c r="D56" s="390">
        <v>851.47</v>
      </c>
      <c r="E56" s="390">
        <v>1192.06</v>
      </c>
      <c r="F56" s="390">
        <v>1430.47</v>
      </c>
      <c r="G56" s="390">
        <v>1898.78</v>
      </c>
      <c r="H56" s="390">
        <v>2188.2800000000002</v>
      </c>
    </row>
    <row r="57" spans="1:8" s="385" customFormat="1" ht="31.5" x14ac:dyDescent="0.25">
      <c r="A57" s="388">
        <f t="shared" si="2"/>
        <v>48</v>
      </c>
      <c r="B57" s="388" t="s">
        <v>2017</v>
      </c>
      <c r="C57" s="389" t="s">
        <v>2018</v>
      </c>
      <c r="D57" s="390">
        <v>851.47</v>
      </c>
      <c r="E57" s="390">
        <v>1192.06</v>
      </c>
      <c r="F57" s="390">
        <v>1430.47</v>
      </c>
      <c r="G57" s="390">
        <v>1898.78</v>
      </c>
      <c r="H57" s="390">
        <v>2188.2800000000002</v>
      </c>
    </row>
    <row r="58" spans="1:8" s="385" customFormat="1" ht="13.5" customHeight="1" x14ac:dyDescent="0.25">
      <c r="A58" s="388">
        <f t="shared" si="2"/>
        <v>49</v>
      </c>
      <c r="B58" s="388" t="s">
        <v>2019</v>
      </c>
      <c r="C58" s="389" t="s">
        <v>2020</v>
      </c>
      <c r="D58" s="390">
        <v>851.47</v>
      </c>
      <c r="E58" s="390">
        <v>1192.06</v>
      </c>
      <c r="F58" s="390">
        <v>1430.47</v>
      </c>
      <c r="G58" s="390">
        <v>1898.78</v>
      </c>
      <c r="H58" s="390">
        <v>2188.2800000000002</v>
      </c>
    </row>
    <row r="59" spans="1:8" s="385" customFormat="1" ht="13.5" customHeight="1" x14ac:dyDescent="0.25">
      <c r="A59" s="388">
        <f t="shared" si="2"/>
        <v>50</v>
      </c>
      <c r="B59" s="388" t="s">
        <v>2021</v>
      </c>
      <c r="C59" s="389" t="s">
        <v>2022</v>
      </c>
      <c r="D59" s="390">
        <v>851.47</v>
      </c>
      <c r="E59" s="390">
        <v>1192.06</v>
      </c>
      <c r="F59" s="390">
        <v>1430.47</v>
      </c>
      <c r="G59" s="390">
        <v>1898.78</v>
      </c>
      <c r="H59" s="390">
        <v>2188.2800000000002</v>
      </c>
    </row>
    <row r="60" spans="1:8" s="385" customFormat="1" ht="13.5" customHeight="1" x14ac:dyDescent="0.25">
      <c r="A60" s="388">
        <f t="shared" si="2"/>
        <v>51</v>
      </c>
      <c r="B60" s="388" t="s">
        <v>2023</v>
      </c>
      <c r="C60" s="389" t="s">
        <v>2024</v>
      </c>
      <c r="D60" s="390">
        <v>851.47</v>
      </c>
      <c r="E60" s="390">
        <v>1192.06</v>
      </c>
      <c r="F60" s="390">
        <v>1430.47</v>
      </c>
      <c r="G60" s="390">
        <v>1898.78</v>
      </c>
      <c r="H60" s="390">
        <v>2188.2800000000002</v>
      </c>
    </row>
    <row r="61" spans="1:8" s="385" customFormat="1" ht="13.5" customHeight="1" x14ac:dyDescent="0.25">
      <c r="A61" s="388">
        <f t="shared" si="2"/>
        <v>52</v>
      </c>
      <c r="B61" s="388" t="s">
        <v>2025</v>
      </c>
      <c r="C61" s="389" t="s">
        <v>2026</v>
      </c>
      <c r="D61" s="390">
        <v>851.47</v>
      </c>
      <c r="E61" s="390">
        <v>1192.06</v>
      </c>
      <c r="F61" s="390">
        <v>1430.47</v>
      </c>
      <c r="G61" s="390">
        <v>1898.78</v>
      </c>
      <c r="H61" s="390">
        <v>2188.2800000000002</v>
      </c>
    </row>
    <row r="62" spans="1:8" s="385" customFormat="1" ht="15.75" customHeight="1" x14ac:dyDescent="0.25">
      <c r="A62" s="388">
        <f t="shared" si="2"/>
        <v>53</v>
      </c>
      <c r="B62" s="388" t="s">
        <v>2027</v>
      </c>
      <c r="C62" s="389" t="s">
        <v>2028</v>
      </c>
      <c r="D62" s="390">
        <v>851.47</v>
      </c>
      <c r="E62" s="390">
        <v>1192.06</v>
      </c>
      <c r="F62" s="390">
        <v>1430.47</v>
      </c>
      <c r="G62" s="390">
        <v>1898.78</v>
      </c>
      <c r="H62" s="390">
        <v>2188.2800000000002</v>
      </c>
    </row>
    <row r="63" spans="1:8" s="385" customFormat="1" ht="15.75" customHeight="1" x14ac:dyDescent="0.25">
      <c r="A63" s="388">
        <f t="shared" si="2"/>
        <v>54</v>
      </c>
      <c r="B63" s="388" t="s">
        <v>2029</v>
      </c>
      <c r="C63" s="389" t="s">
        <v>2030</v>
      </c>
      <c r="D63" s="390">
        <v>851.47</v>
      </c>
      <c r="E63" s="390">
        <v>1192.06</v>
      </c>
      <c r="F63" s="390">
        <v>1430.47</v>
      </c>
      <c r="G63" s="390">
        <v>1898.78</v>
      </c>
      <c r="H63" s="390">
        <v>2188.2800000000002</v>
      </c>
    </row>
    <row r="64" spans="1:8" s="385" customFormat="1" ht="31.5" x14ac:dyDescent="0.25">
      <c r="A64" s="388">
        <f t="shared" si="2"/>
        <v>55</v>
      </c>
      <c r="B64" s="388" t="s">
        <v>2031</v>
      </c>
      <c r="C64" s="389" t="s">
        <v>2032</v>
      </c>
      <c r="D64" s="390">
        <v>851.47</v>
      </c>
      <c r="E64" s="390">
        <v>1192.06</v>
      </c>
      <c r="F64" s="390">
        <v>1430.47</v>
      </c>
      <c r="G64" s="390">
        <v>1898.78</v>
      </c>
      <c r="H64" s="390">
        <v>2188.2800000000002</v>
      </c>
    </row>
    <row r="65" spans="1:8" s="385" customFormat="1" ht="31.5" x14ac:dyDescent="0.25">
      <c r="A65" s="388">
        <f t="shared" si="2"/>
        <v>56</v>
      </c>
      <c r="B65" s="388" t="s">
        <v>2033</v>
      </c>
      <c r="C65" s="389" t="s">
        <v>2034</v>
      </c>
      <c r="D65" s="390">
        <v>851.47</v>
      </c>
      <c r="E65" s="390">
        <v>1192.06</v>
      </c>
      <c r="F65" s="390">
        <v>1430.47</v>
      </c>
      <c r="G65" s="390">
        <v>1898.78</v>
      </c>
      <c r="H65" s="390">
        <v>2188.2800000000002</v>
      </c>
    </row>
    <row r="66" spans="1:8" s="385" customFormat="1" ht="15.75" customHeight="1" x14ac:dyDescent="0.25">
      <c r="A66" s="388">
        <f t="shared" si="2"/>
        <v>57</v>
      </c>
      <c r="B66" s="388" t="s">
        <v>2035</v>
      </c>
      <c r="C66" s="389" t="s">
        <v>2036</v>
      </c>
      <c r="D66" s="390">
        <v>851.47</v>
      </c>
      <c r="E66" s="390">
        <v>1192.06</v>
      </c>
      <c r="F66" s="390">
        <v>1430.47</v>
      </c>
      <c r="G66" s="390">
        <v>1898.78</v>
      </c>
      <c r="H66" s="390">
        <v>2188.2800000000002</v>
      </c>
    </row>
    <row r="67" spans="1:8" s="385" customFormat="1" ht="15.75" customHeight="1" x14ac:dyDescent="0.25">
      <c r="A67" s="388">
        <f t="shared" si="2"/>
        <v>58</v>
      </c>
      <c r="B67" s="388" t="s">
        <v>2037</v>
      </c>
      <c r="C67" s="389" t="s">
        <v>2038</v>
      </c>
      <c r="D67" s="390">
        <v>851.47</v>
      </c>
      <c r="E67" s="390">
        <v>1192.06</v>
      </c>
      <c r="F67" s="390">
        <v>1430.47</v>
      </c>
      <c r="G67" s="390">
        <v>1898.78</v>
      </c>
      <c r="H67" s="390">
        <v>2188.2800000000002</v>
      </c>
    </row>
    <row r="68" spans="1:8" s="385" customFormat="1" ht="15.75" customHeight="1" x14ac:dyDescent="0.25">
      <c r="A68" s="388">
        <f t="shared" si="2"/>
        <v>59</v>
      </c>
      <c r="B68" s="388" t="s">
        <v>2039</v>
      </c>
      <c r="C68" s="389" t="s">
        <v>2040</v>
      </c>
      <c r="D68" s="390">
        <v>851.47</v>
      </c>
      <c r="E68" s="390">
        <v>1192.06</v>
      </c>
      <c r="F68" s="390">
        <v>1430.47</v>
      </c>
      <c r="G68" s="390">
        <v>1898.78</v>
      </c>
      <c r="H68" s="390">
        <v>2188.2800000000002</v>
      </c>
    </row>
    <row r="69" spans="1:8" s="385" customFormat="1" ht="15.75" customHeight="1" x14ac:dyDescent="0.25">
      <c r="A69" s="388">
        <f t="shared" si="2"/>
        <v>60</v>
      </c>
      <c r="B69" s="388" t="s">
        <v>2041</v>
      </c>
      <c r="C69" s="389" t="s">
        <v>2042</v>
      </c>
      <c r="D69" s="390">
        <v>851.47</v>
      </c>
      <c r="E69" s="390">
        <v>1192.06</v>
      </c>
      <c r="F69" s="390">
        <v>1430.47</v>
      </c>
      <c r="G69" s="390">
        <v>1898.78</v>
      </c>
      <c r="H69" s="390">
        <v>2188.2800000000002</v>
      </c>
    </row>
    <row r="70" spans="1:8" s="385" customFormat="1" ht="15.75" customHeight="1" x14ac:dyDescent="0.25">
      <c r="A70" s="388">
        <f t="shared" si="2"/>
        <v>61</v>
      </c>
      <c r="B70" s="388" t="s">
        <v>2043</v>
      </c>
      <c r="C70" s="389" t="s">
        <v>2044</v>
      </c>
      <c r="D70" s="390">
        <v>851.47</v>
      </c>
      <c r="E70" s="390">
        <v>1192.06</v>
      </c>
      <c r="F70" s="390">
        <v>1430.47</v>
      </c>
      <c r="G70" s="390">
        <v>1898.78</v>
      </c>
      <c r="H70" s="390">
        <v>2188.2800000000002</v>
      </c>
    </row>
    <row r="71" spans="1:8" s="385" customFormat="1" ht="31.5" x14ac:dyDescent="0.25">
      <c r="A71" s="388">
        <f t="shared" si="2"/>
        <v>62</v>
      </c>
      <c r="B71" s="388" t="s">
        <v>2045</v>
      </c>
      <c r="C71" s="389" t="s">
        <v>2046</v>
      </c>
      <c r="D71" s="390">
        <v>851.47</v>
      </c>
      <c r="E71" s="390">
        <v>1192.06</v>
      </c>
      <c r="F71" s="390">
        <v>1430.47</v>
      </c>
      <c r="G71" s="390">
        <v>1898.78</v>
      </c>
      <c r="H71" s="390">
        <v>2188.2800000000002</v>
      </c>
    </row>
    <row r="72" spans="1:8" s="385" customFormat="1" ht="31.5" x14ac:dyDescent="0.25">
      <c r="A72" s="388">
        <f t="shared" si="2"/>
        <v>63</v>
      </c>
      <c r="B72" s="388" t="s">
        <v>2047</v>
      </c>
      <c r="C72" s="389" t="s">
        <v>2048</v>
      </c>
      <c r="D72" s="390">
        <v>851.47</v>
      </c>
      <c r="E72" s="390">
        <v>1192.06</v>
      </c>
      <c r="F72" s="390">
        <v>1430.47</v>
      </c>
      <c r="G72" s="390">
        <v>1898.78</v>
      </c>
      <c r="H72" s="390">
        <v>2188.2800000000002</v>
      </c>
    </row>
    <row r="73" spans="1:8" s="385" customFormat="1" ht="15.75" customHeight="1" x14ac:dyDescent="0.25">
      <c r="A73" s="388">
        <f t="shared" si="2"/>
        <v>64</v>
      </c>
      <c r="B73" s="388" t="s">
        <v>2049</v>
      </c>
      <c r="C73" s="389" t="s">
        <v>2050</v>
      </c>
      <c r="D73" s="390">
        <v>851.47</v>
      </c>
      <c r="E73" s="390">
        <v>1192.06</v>
      </c>
      <c r="F73" s="390">
        <v>1430.47</v>
      </c>
      <c r="G73" s="390">
        <v>1898.78</v>
      </c>
      <c r="H73" s="390">
        <v>2188.2800000000002</v>
      </c>
    </row>
    <row r="74" spans="1:8" s="385" customFormat="1" ht="31.5" x14ac:dyDescent="0.25">
      <c r="A74" s="388">
        <f t="shared" si="2"/>
        <v>65</v>
      </c>
      <c r="B74" s="388" t="s">
        <v>2051</v>
      </c>
      <c r="C74" s="389" t="s">
        <v>2052</v>
      </c>
      <c r="D74" s="390">
        <v>851.47</v>
      </c>
      <c r="E74" s="390">
        <v>1192.06</v>
      </c>
      <c r="F74" s="390">
        <v>1430.47</v>
      </c>
      <c r="G74" s="390">
        <v>1898.78</v>
      </c>
      <c r="H74" s="390">
        <v>2188.2800000000002</v>
      </c>
    </row>
    <row r="75" spans="1:8" s="385" customFormat="1" ht="17.25" customHeight="1" x14ac:dyDescent="0.25">
      <c r="A75" s="388">
        <f t="shared" si="2"/>
        <v>66</v>
      </c>
      <c r="B75" s="388" t="s">
        <v>2053</v>
      </c>
      <c r="C75" s="389" t="s">
        <v>2054</v>
      </c>
      <c r="D75" s="390">
        <v>851.47</v>
      </c>
      <c r="E75" s="390">
        <v>1192.06</v>
      </c>
      <c r="F75" s="390">
        <v>1430.47</v>
      </c>
      <c r="G75" s="390">
        <v>1898.78</v>
      </c>
      <c r="H75" s="390">
        <v>2188.2800000000002</v>
      </c>
    </row>
    <row r="76" spans="1:8" s="385" customFormat="1" ht="31.5" x14ac:dyDescent="0.25">
      <c r="A76" s="388">
        <f t="shared" si="2"/>
        <v>67</v>
      </c>
      <c r="B76" s="388" t="s">
        <v>2055</v>
      </c>
      <c r="C76" s="389" t="s">
        <v>2056</v>
      </c>
      <c r="D76" s="390">
        <v>851.47</v>
      </c>
      <c r="E76" s="390">
        <v>1192.06</v>
      </c>
      <c r="F76" s="390">
        <v>1430.47</v>
      </c>
      <c r="G76" s="390">
        <v>1898.78</v>
      </c>
      <c r="H76" s="390">
        <v>2188.2800000000002</v>
      </c>
    </row>
    <row r="77" spans="1:8" s="385" customFormat="1" ht="17.25" customHeight="1" x14ac:dyDescent="0.25">
      <c r="A77" s="388">
        <f t="shared" si="2"/>
        <v>68</v>
      </c>
      <c r="B77" s="388" t="s">
        <v>2057</v>
      </c>
      <c r="C77" s="389" t="s">
        <v>2058</v>
      </c>
      <c r="D77" s="390">
        <v>851.47</v>
      </c>
      <c r="E77" s="390">
        <v>1192.06</v>
      </c>
      <c r="F77" s="390">
        <v>1430.47</v>
      </c>
      <c r="G77" s="390">
        <v>1898.78</v>
      </c>
      <c r="H77" s="390">
        <v>2188.2800000000002</v>
      </c>
    </row>
    <row r="78" spans="1:8" s="385" customFormat="1" ht="17.25" customHeight="1" x14ac:dyDescent="0.25">
      <c r="A78" s="388">
        <f t="shared" si="2"/>
        <v>69</v>
      </c>
      <c r="B78" s="388" t="s">
        <v>2059</v>
      </c>
      <c r="C78" s="389" t="s">
        <v>2060</v>
      </c>
      <c r="D78" s="390">
        <v>851.47</v>
      </c>
      <c r="E78" s="390">
        <v>1192.06</v>
      </c>
      <c r="F78" s="390">
        <v>1430.47</v>
      </c>
      <c r="G78" s="390">
        <v>1898.78</v>
      </c>
      <c r="H78" s="390">
        <v>2188.2800000000002</v>
      </c>
    </row>
    <row r="79" spans="1:8" s="385" customFormat="1" ht="17.25" customHeight="1" x14ac:dyDescent="0.25">
      <c r="A79" s="388">
        <f t="shared" si="2"/>
        <v>70</v>
      </c>
      <c r="B79" s="388" t="s">
        <v>2061</v>
      </c>
      <c r="C79" s="389" t="s">
        <v>2062</v>
      </c>
      <c r="D79" s="390">
        <v>851.47</v>
      </c>
      <c r="E79" s="390">
        <v>1192.06</v>
      </c>
      <c r="F79" s="390">
        <v>1430.47</v>
      </c>
      <c r="G79" s="390">
        <v>1898.78</v>
      </c>
      <c r="H79" s="390">
        <v>2188.2800000000002</v>
      </c>
    </row>
    <row r="80" spans="1:8" s="385" customFormat="1" ht="17.25" customHeight="1" x14ac:dyDescent="0.25">
      <c r="A80" s="388">
        <f t="shared" si="2"/>
        <v>71</v>
      </c>
      <c r="B80" s="388" t="s">
        <v>2063</v>
      </c>
      <c r="C80" s="389" t="s">
        <v>2064</v>
      </c>
      <c r="D80" s="390">
        <v>851.47</v>
      </c>
      <c r="E80" s="390">
        <v>1192.06</v>
      </c>
      <c r="F80" s="390">
        <v>1430.47</v>
      </c>
      <c r="G80" s="390">
        <v>1898.78</v>
      </c>
      <c r="H80" s="390">
        <v>2188.2800000000002</v>
      </c>
    </row>
    <row r="81" spans="1:8" s="385" customFormat="1" ht="17.25" customHeight="1" x14ac:dyDescent="0.25">
      <c r="A81" s="388">
        <f t="shared" si="2"/>
        <v>72</v>
      </c>
      <c r="B81" s="388" t="s">
        <v>2065</v>
      </c>
      <c r="C81" s="389" t="s">
        <v>2066</v>
      </c>
      <c r="D81" s="390">
        <v>851.47</v>
      </c>
      <c r="E81" s="390">
        <v>1192.06</v>
      </c>
      <c r="F81" s="390">
        <v>1430.47</v>
      </c>
      <c r="G81" s="390">
        <v>1898.78</v>
      </c>
      <c r="H81" s="390">
        <v>2188.2800000000002</v>
      </c>
    </row>
    <row r="82" spans="1:8" s="385" customFormat="1" ht="17.25" customHeight="1" x14ac:dyDescent="0.25">
      <c r="A82" s="388">
        <f t="shared" si="2"/>
        <v>73</v>
      </c>
      <c r="B82" s="388" t="s">
        <v>2067</v>
      </c>
      <c r="C82" s="389" t="s">
        <v>2068</v>
      </c>
      <c r="D82" s="390">
        <v>851.47</v>
      </c>
      <c r="E82" s="390">
        <v>1192.06</v>
      </c>
      <c r="F82" s="390">
        <v>1430.47</v>
      </c>
      <c r="G82" s="390">
        <v>1898.78</v>
      </c>
      <c r="H82" s="390">
        <v>2188.2800000000002</v>
      </c>
    </row>
    <row r="83" spans="1:8" s="385" customFormat="1" ht="17.25" customHeight="1" x14ac:dyDescent="0.25">
      <c r="A83" s="536" t="s">
        <v>2069</v>
      </c>
      <c r="B83" s="537"/>
      <c r="C83" s="537"/>
      <c r="D83" s="390"/>
      <c r="E83" s="390"/>
      <c r="F83" s="390"/>
      <c r="G83" s="390"/>
      <c r="H83" s="390"/>
    </row>
    <row r="84" spans="1:8" s="385" customFormat="1" ht="17.25" customHeight="1" x14ac:dyDescent="0.25">
      <c r="A84" s="391">
        <v>74</v>
      </c>
      <c r="B84" s="392" t="s">
        <v>2070</v>
      </c>
      <c r="C84" s="393" t="s">
        <v>2069</v>
      </c>
      <c r="D84" s="390">
        <v>851.47</v>
      </c>
      <c r="E84" s="390">
        <v>1192.06</v>
      </c>
      <c r="F84" s="390">
        <v>1430.47</v>
      </c>
      <c r="G84" s="390" t="s">
        <v>2071</v>
      </c>
      <c r="H84" s="390" t="s">
        <v>2071</v>
      </c>
    </row>
    <row r="85" spans="1:8" s="385" customFormat="1" ht="15.75" customHeight="1" x14ac:dyDescent="0.25">
      <c r="A85" s="388">
        <v>75</v>
      </c>
      <c r="B85" s="388" t="s">
        <v>2072</v>
      </c>
      <c r="C85" s="389" t="s">
        <v>2073</v>
      </c>
      <c r="D85" s="390">
        <v>1706.78</v>
      </c>
      <c r="E85" s="390">
        <v>2389.4899999999998</v>
      </c>
      <c r="F85" s="390">
        <v>2867.39</v>
      </c>
      <c r="G85" s="390" t="s">
        <v>2071</v>
      </c>
      <c r="H85" s="390" t="s">
        <v>2071</v>
      </c>
    </row>
    <row r="86" spans="1:8" s="385" customFormat="1" ht="15.75" customHeight="1" x14ac:dyDescent="0.25">
      <c r="A86" s="388">
        <v>76</v>
      </c>
      <c r="B86" s="388" t="s">
        <v>2074</v>
      </c>
      <c r="C86" s="389" t="s">
        <v>2075</v>
      </c>
      <c r="D86" s="390">
        <v>1706.78</v>
      </c>
      <c r="E86" s="390">
        <v>2389.4899999999998</v>
      </c>
      <c r="F86" s="390">
        <v>2867.39</v>
      </c>
      <c r="G86" s="390" t="s">
        <v>2071</v>
      </c>
      <c r="H86" s="390" t="s">
        <v>2071</v>
      </c>
    </row>
    <row r="87" spans="1:8" s="385" customFormat="1" ht="18" customHeight="1" x14ac:dyDescent="0.25">
      <c r="A87" s="532" t="s">
        <v>2076</v>
      </c>
      <c r="B87" s="532"/>
      <c r="C87" s="532"/>
      <c r="D87" s="390"/>
      <c r="E87" s="390"/>
      <c r="F87" s="390"/>
      <c r="G87" s="390"/>
      <c r="H87" s="390"/>
    </row>
    <row r="88" spans="1:8" s="385" customFormat="1" ht="31.5" x14ac:dyDescent="0.25">
      <c r="A88" s="388">
        <v>77</v>
      </c>
      <c r="B88" s="388" t="s">
        <v>2077</v>
      </c>
      <c r="C88" s="389" t="s">
        <v>2078</v>
      </c>
      <c r="D88" s="390">
        <v>838.79</v>
      </c>
      <c r="E88" s="390">
        <v>1174.31</v>
      </c>
      <c r="F88" s="390">
        <v>1409.17</v>
      </c>
      <c r="G88" s="390" t="s">
        <v>2071</v>
      </c>
      <c r="H88" s="390" t="s">
        <v>2071</v>
      </c>
    </row>
    <row r="89" spans="1:8" s="385" customFormat="1" ht="31.5" x14ac:dyDescent="0.25">
      <c r="A89" s="388">
        <f>A88+1</f>
        <v>78</v>
      </c>
      <c r="B89" s="388" t="s">
        <v>2074</v>
      </c>
      <c r="C89" s="389" t="s">
        <v>2075</v>
      </c>
      <c r="D89" s="390">
        <v>1706.78</v>
      </c>
      <c r="E89" s="390">
        <v>2389.4899999999998</v>
      </c>
      <c r="F89" s="390">
        <v>2867.39</v>
      </c>
      <c r="G89" s="390" t="s">
        <v>2071</v>
      </c>
      <c r="H89" s="390" t="s">
        <v>2071</v>
      </c>
    </row>
    <row r="90" spans="1:8" s="385" customFormat="1" ht="31.5" x14ac:dyDescent="0.25">
      <c r="A90" s="388">
        <f t="shared" ref="A90:A91" si="3">A89+1</f>
        <v>79</v>
      </c>
      <c r="B90" s="388" t="s">
        <v>2079</v>
      </c>
      <c r="C90" s="389" t="s">
        <v>2080</v>
      </c>
      <c r="D90" s="390">
        <v>838.79</v>
      </c>
      <c r="E90" s="390">
        <v>1174.31</v>
      </c>
      <c r="F90" s="390">
        <v>1409.17</v>
      </c>
      <c r="G90" s="390" t="s">
        <v>2071</v>
      </c>
      <c r="H90" s="390" t="s">
        <v>2071</v>
      </c>
    </row>
    <row r="91" spans="1:8" s="385" customFormat="1" ht="31.5" x14ac:dyDescent="0.25">
      <c r="A91" s="388">
        <f t="shared" si="3"/>
        <v>80</v>
      </c>
      <c r="B91" s="388" t="s">
        <v>2081</v>
      </c>
      <c r="C91" s="389" t="s">
        <v>2082</v>
      </c>
      <c r="D91" s="390">
        <v>838.79</v>
      </c>
      <c r="E91" s="390">
        <v>1174.31</v>
      </c>
      <c r="F91" s="390">
        <v>1409.17</v>
      </c>
      <c r="G91" s="390" t="s">
        <v>2071</v>
      </c>
      <c r="H91" s="390" t="s">
        <v>2071</v>
      </c>
    </row>
    <row r="92" spans="1:8" s="385" customFormat="1" ht="15" customHeight="1" x14ac:dyDescent="0.25">
      <c r="A92" s="532" t="s">
        <v>2083</v>
      </c>
      <c r="B92" s="532"/>
      <c r="C92" s="532"/>
      <c r="D92" s="390"/>
      <c r="E92" s="390"/>
      <c r="F92" s="390"/>
      <c r="G92" s="390"/>
      <c r="H92" s="390"/>
    </row>
    <row r="93" spans="1:8" s="385" customFormat="1" ht="15.75" x14ac:dyDescent="0.25">
      <c r="A93" s="388">
        <v>81</v>
      </c>
      <c r="B93" s="388" t="s">
        <v>2084</v>
      </c>
      <c r="C93" s="389" t="s">
        <v>2085</v>
      </c>
      <c r="D93" s="390">
        <v>1171.55</v>
      </c>
      <c r="E93" s="390">
        <v>1640.17</v>
      </c>
      <c r="F93" s="390">
        <v>1968.2</v>
      </c>
      <c r="G93" s="390" t="s">
        <v>2071</v>
      </c>
      <c r="H93" s="390" t="s">
        <v>2071</v>
      </c>
    </row>
    <row r="94" spans="1:8" s="385" customFormat="1" ht="17.25" customHeight="1" x14ac:dyDescent="0.25">
      <c r="A94" s="388">
        <f>A93+1</f>
        <v>82</v>
      </c>
      <c r="B94" s="388" t="s">
        <v>2086</v>
      </c>
      <c r="C94" s="389" t="s">
        <v>2087</v>
      </c>
      <c r="D94" s="390">
        <v>1171.55</v>
      </c>
      <c r="E94" s="390">
        <v>1640.17</v>
      </c>
      <c r="F94" s="390">
        <v>1968.2</v>
      </c>
      <c r="G94" s="390" t="s">
        <v>2071</v>
      </c>
      <c r="H94" s="390" t="s">
        <v>2071</v>
      </c>
    </row>
    <row r="95" spans="1:8" s="385" customFormat="1" ht="17.25" customHeight="1" x14ac:dyDescent="0.25">
      <c r="A95" s="388">
        <f t="shared" ref="A95:A98" si="4">A94+1</f>
        <v>83</v>
      </c>
      <c r="B95" s="388" t="s">
        <v>2088</v>
      </c>
      <c r="C95" s="389" t="s">
        <v>2089</v>
      </c>
      <c r="D95" s="390">
        <v>1171.55</v>
      </c>
      <c r="E95" s="390">
        <v>1640.17</v>
      </c>
      <c r="F95" s="390">
        <v>1968.2</v>
      </c>
      <c r="G95" s="390" t="s">
        <v>2071</v>
      </c>
      <c r="H95" s="390" t="s">
        <v>2071</v>
      </c>
    </row>
    <row r="96" spans="1:8" s="385" customFormat="1" ht="17.25" customHeight="1" x14ac:dyDescent="0.25">
      <c r="A96" s="388">
        <f t="shared" si="4"/>
        <v>84</v>
      </c>
      <c r="B96" s="388" t="s">
        <v>2090</v>
      </c>
      <c r="C96" s="389" t="s">
        <v>2091</v>
      </c>
      <c r="D96" s="390">
        <v>1171.55</v>
      </c>
      <c r="E96" s="390">
        <v>1640.17</v>
      </c>
      <c r="F96" s="390">
        <v>1968.2</v>
      </c>
      <c r="G96" s="390" t="s">
        <v>2071</v>
      </c>
      <c r="H96" s="390" t="s">
        <v>2071</v>
      </c>
    </row>
    <row r="97" spans="1:8" s="385" customFormat="1" ht="15.75" x14ac:dyDescent="0.25">
      <c r="A97" s="388">
        <f t="shared" si="4"/>
        <v>85</v>
      </c>
      <c r="B97" s="388" t="s">
        <v>2092</v>
      </c>
      <c r="C97" s="389" t="s">
        <v>2093</v>
      </c>
      <c r="D97" s="390">
        <v>1171.55</v>
      </c>
      <c r="E97" s="390">
        <v>1640.17</v>
      </c>
      <c r="F97" s="390">
        <v>1968.2</v>
      </c>
      <c r="G97" s="390" t="s">
        <v>2071</v>
      </c>
      <c r="H97" s="390" t="s">
        <v>2071</v>
      </c>
    </row>
    <row r="98" spans="1:8" s="385" customFormat="1" ht="15.75" x14ac:dyDescent="0.25">
      <c r="A98" s="388">
        <f t="shared" si="4"/>
        <v>86</v>
      </c>
      <c r="B98" s="388" t="s">
        <v>2094</v>
      </c>
      <c r="C98" s="389" t="s">
        <v>2095</v>
      </c>
      <c r="D98" s="390">
        <v>1171.55</v>
      </c>
      <c r="E98" s="390">
        <v>1640.17</v>
      </c>
      <c r="F98" s="390">
        <v>1968.2</v>
      </c>
      <c r="G98" s="390" t="s">
        <v>2071</v>
      </c>
      <c r="H98" s="390" t="s">
        <v>2071</v>
      </c>
    </row>
  </sheetData>
  <mergeCells count="13">
    <mergeCell ref="A92:C92"/>
    <mergeCell ref="G2:H2"/>
    <mergeCell ref="B3:H3"/>
    <mergeCell ref="A5:A6"/>
    <mergeCell ref="B5:B6"/>
    <mergeCell ref="C5:C6"/>
    <mergeCell ref="D5:D6"/>
    <mergeCell ref="E5:H6"/>
    <mergeCell ref="A7:C7"/>
    <mergeCell ref="A14:C14"/>
    <mergeCell ref="A52:C52"/>
    <mergeCell ref="A83:C83"/>
    <mergeCell ref="A87:C8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КС</vt:lpstr>
      <vt:lpstr>СДП</vt:lpstr>
      <vt:lpstr>ДС</vt:lpstr>
      <vt:lpstr>АПП</vt:lpstr>
      <vt:lpstr>Исслед</vt:lpstr>
      <vt:lpstr>Исслед МРТ</vt:lpstr>
      <vt:lpstr>Диагностика</vt:lpstr>
      <vt:lpstr>Исслед рентг</vt:lpstr>
      <vt:lpstr>УЗИ</vt:lpstr>
      <vt:lpstr>СМП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Александровна</dc:creator>
  <cp:lastModifiedBy>Екатерина Александровна</cp:lastModifiedBy>
  <dcterms:created xsi:type="dcterms:W3CDTF">2022-02-14T00:34:19Z</dcterms:created>
  <dcterms:modified xsi:type="dcterms:W3CDTF">2022-04-22T04:41:53Z</dcterms:modified>
</cp:coreProperties>
</file>